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Totals" sheetId="1" r:id="rId1"/>
    <sheet name="Driveline" sheetId="2" r:id="rId2"/>
    <sheet name="Exterior" sheetId="3" r:id="rId3"/>
    <sheet name="Interior" sheetId="4" r:id="rId4"/>
  </sheets>
  <definedNames/>
  <calcPr fullCalcOnLoad="1"/>
</workbook>
</file>

<file path=xl/sharedStrings.xml><?xml version="1.0" encoding="utf-8"?>
<sst xmlns="http://schemas.openxmlformats.org/spreadsheetml/2006/main" count="409" uniqueCount="285">
  <si>
    <t>Item</t>
  </si>
  <si>
    <t>Vendor</t>
  </si>
  <si>
    <t>Shipping</t>
  </si>
  <si>
    <t>Comments</t>
  </si>
  <si>
    <t>Total</t>
  </si>
  <si>
    <t>Delta</t>
  </si>
  <si>
    <t>Ordered</t>
  </si>
  <si>
    <t>Recv'd</t>
  </si>
  <si>
    <t>Exterior</t>
  </si>
  <si>
    <t>Interior</t>
  </si>
  <si>
    <t>Driveline</t>
  </si>
  <si>
    <t>Est. Cost</t>
  </si>
  <si>
    <t>Act. Cost</t>
  </si>
  <si>
    <t>Chassis</t>
  </si>
  <si>
    <t>Currie Limited Slip, 3.70:1</t>
  </si>
  <si>
    <t>13" Turbo Slotted w/4 piston calipers</t>
  </si>
  <si>
    <t>14" Turbo Slotted w/4 piston calipers and parking brake</t>
  </si>
  <si>
    <t>Brake lines</t>
  </si>
  <si>
    <t>Fuel Tank</t>
  </si>
  <si>
    <t>Differential</t>
  </si>
  <si>
    <t>RB's</t>
  </si>
  <si>
    <t>Billet Specialities SLX01, 20 x 10, 2 ea</t>
  </si>
  <si>
    <t>Billet Specialities SLX01, 18 x 8, 2 ea</t>
  </si>
  <si>
    <t>Invoice #</t>
  </si>
  <si>
    <t>Wiring Harness</t>
  </si>
  <si>
    <t>Ron Francis</t>
  </si>
  <si>
    <t>Part #</t>
  </si>
  <si>
    <t>custom</t>
  </si>
  <si>
    <t>Guage Wiring Kit</t>
  </si>
  <si>
    <t>DK-5</t>
  </si>
  <si>
    <t>Speedtachular, Vintage Series, Red pointer</t>
  </si>
  <si>
    <t>Speedo/Tach</t>
  </si>
  <si>
    <t>Quad Guage</t>
  </si>
  <si>
    <t>Classic Instruments</t>
  </si>
  <si>
    <t>VT75SLF</t>
  </si>
  <si>
    <t>VT50SLF</t>
  </si>
  <si>
    <t>Guage Adapter Rings</t>
  </si>
  <si>
    <t>HVAC System</t>
  </si>
  <si>
    <t>HVAC Vents</t>
  </si>
  <si>
    <t>Chassis w/ PS rack</t>
  </si>
  <si>
    <t>Engine</t>
  </si>
  <si>
    <t>Transmission</t>
  </si>
  <si>
    <t>Drive Shaft</t>
  </si>
  <si>
    <t>Misc. Fluids</t>
  </si>
  <si>
    <t>Radiator</t>
  </si>
  <si>
    <t>Hoses</t>
  </si>
  <si>
    <t>Headlights</t>
  </si>
  <si>
    <t>Rear Roll Pan</t>
  </si>
  <si>
    <t>Xenon</t>
  </si>
  <si>
    <t>Carpet</t>
  </si>
  <si>
    <t>Headliner</t>
  </si>
  <si>
    <t>Steering Column</t>
  </si>
  <si>
    <t>Cruise Control</t>
  </si>
  <si>
    <t>Bear Claw Latches</t>
  </si>
  <si>
    <t>Mena's</t>
  </si>
  <si>
    <t>Door Window Glass</t>
  </si>
  <si>
    <t>LMC</t>
  </si>
  <si>
    <t>Seat Heater</t>
  </si>
  <si>
    <t>38-2199</t>
  </si>
  <si>
    <t>38-6940</t>
  </si>
  <si>
    <t>Rear Window Gasket</t>
  </si>
  <si>
    <t>Bench Seat</t>
  </si>
  <si>
    <t>Glide Engineering</t>
  </si>
  <si>
    <t>9254-SP</t>
  </si>
  <si>
    <t>Split back frame w/ contoured foam only</t>
  </si>
  <si>
    <t>For doors with Vent windows</t>
  </si>
  <si>
    <t>Power Window Switches</t>
  </si>
  <si>
    <t>AutoLoc</t>
  </si>
  <si>
    <t>splined switches f/u/w original crank arms</t>
  </si>
  <si>
    <t>Door Popper</t>
  </si>
  <si>
    <t>DP3000</t>
  </si>
  <si>
    <t>Sound Deadener</t>
  </si>
  <si>
    <t>435-000103</t>
  </si>
  <si>
    <t>350-000367</t>
  </si>
  <si>
    <t>350-000375</t>
  </si>
  <si>
    <t>085-000202</t>
  </si>
  <si>
    <t>086-000000</t>
  </si>
  <si>
    <t>Carburated, side fill stainless steel tank</t>
  </si>
  <si>
    <t>Fuel Filler</t>
  </si>
  <si>
    <t>Driver, round, curved</t>
  </si>
  <si>
    <t>HSR-45RC</t>
  </si>
  <si>
    <t>Steering Wheel</t>
  </si>
  <si>
    <t>Street Rod HQS</t>
  </si>
  <si>
    <t>VAS327490</t>
  </si>
  <si>
    <t>SLX45</t>
  </si>
  <si>
    <t>Power Cowl Vent</t>
  </si>
  <si>
    <t>#L94</t>
  </si>
  <si>
    <t>Sunroof Controller</t>
  </si>
  <si>
    <t>eBay</t>
  </si>
  <si>
    <t>misc</t>
  </si>
  <si>
    <t>from audi s4 with wiring harness</t>
  </si>
  <si>
    <t>Schram Auto</t>
  </si>
  <si>
    <t>2007 Impala SS wheel and column</t>
  </si>
  <si>
    <t>n/a</t>
  </si>
  <si>
    <t>only one direction for current setup, needs customization</t>
  </si>
  <si>
    <t>Watsons Streetworks</t>
  </si>
  <si>
    <t>Sand Blasting</t>
  </si>
  <si>
    <t>Powder coating</t>
  </si>
  <si>
    <t>Santa Fe Powder coating</t>
  </si>
  <si>
    <t>Stereo</t>
  </si>
  <si>
    <t>Misc Bolts and hardware</t>
  </si>
  <si>
    <t>Lowe's</t>
  </si>
  <si>
    <t>Door Hinge Springs</t>
  </si>
  <si>
    <t>Cowl Gasket</t>
  </si>
  <si>
    <t>Tuckers</t>
  </si>
  <si>
    <t>Door Hinge Pins</t>
  </si>
  <si>
    <t>Tires</t>
  </si>
  <si>
    <t>Inner Fender Wells</t>
  </si>
  <si>
    <t>Radiator Support</t>
  </si>
  <si>
    <t>CVS-4753</t>
  </si>
  <si>
    <t>CHS-5230</t>
  </si>
  <si>
    <t xml:space="preserve">CHP-5220 </t>
  </si>
  <si>
    <t>Kuhmo, 235/40/R18, 275/35/r20</t>
  </si>
  <si>
    <t>Santa Fe Powder Coating</t>
  </si>
  <si>
    <t>autoloc</t>
  </si>
  <si>
    <t>Seat Cover</t>
  </si>
  <si>
    <t>Leather, Black</t>
  </si>
  <si>
    <t>Battery Box</t>
  </si>
  <si>
    <t>BN-751040</t>
  </si>
  <si>
    <t>BN-751035</t>
  </si>
  <si>
    <t>105133A</t>
  </si>
  <si>
    <t>TS-475151</t>
  </si>
  <si>
    <t>Floor boards</t>
  </si>
  <si>
    <t>BN-751003</t>
  </si>
  <si>
    <t>Cowl Panel, Right</t>
  </si>
  <si>
    <t>014-000120</t>
  </si>
  <si>
    <t>Cowl Panel, Left</t>
  </si>
  <si>
    <t>014-000119</t>
  </si>
  <si>
    <t>Brakes, Front</t>
  </si>
  <si>
    <t>Wheels, Front</t>
  </si>
  <si>
    <t>Brakes, Rear</t>
  </si>
  <si>
    <t>Wheels, Rear</t>
  </si>
  <si>
    <t>Firewall</t>
  </si>
  <si>
    <t>BN-751000</t>
  </si>
  <si>
    <t>Latch Install Kit</t>
  </si>
  <si>
    <t>center fill</t>
  </si>
  <si>
    <t>automatic</t>
  </si>
  <si>
    <t>need to order a second one</t>
  </si>
  <si>
    <t>TS-4770700 OL</t>
  </si>
  <si>
    <t>Shift Indicator</t>
  </si>
  <si>
    <t>100-000514</t>
  </si>
  <si>
    <t>round, amber color and chrome ring</t>
  </si>
  <si>
    <t>Cab Corner, outer left</t>
  </si>
  <si>
    <t>Front fender, L</t>
  </si>
  <si>
    <t>Front fender, R</t>
  </si>
  <si>
    <t>827-000121</t>
  </si>
  <si>
    <t>Serpentine System</t>
  </si>
  <si>
    <t>115119A</t>
  </si>
  <si>
    <t>BLT-13220</t>
  </si>
  <si>
    <t>Power Steering Resovoir</t>
  </si>
  <si>
    <t>BLT-77910</t>
  </si>
  <si>
    <t>Headers</t>
  </si>
  <si>
    <t>BLT-RP1300</t>
  </si>
  <si>
    <t>Power Steering Union nut</t>
  </si>
  <si>
    <t>302-000168</t>
  </si>
  <si>
    <t>68000-VUZA</t>
  </si>
  <si>
    <t>BLT-38110</t>
  </si>
  <si>
    <t>Gauges</t>
  </si>
  <si>
    <t>370-000984</t>
  </si>
  <si>
    <t>red pointers and red back light</t>
  </si>
  <si>
    <t>HVAC controls</t>
  </si>
  <si>
    <t>Gauge insert</t>
  </si>
  <si>
    <t>Gauge bracket</t>
  </si>
  <si>
    <t>828-004004</t>
  </si>
  <si>
    <t>256-000213</t>
  </si>
  <si>
    <t>370-000117</t>
  </si>
  <si>
    <t>HVAC bulkhead</t>
  </si>
  <si>
    <t>49200-RHA</t>
  </si>
  <si>
    <t>HVAC Condenser</t>
  </si>
  <si>
    <t>03332-VUC</t>
  </si>
  <si>
    <t>Bitchin'</t>
  </si>
  <si>
    <t>115242A</t>
  </si>
  <si>
    <t>Rear view mirror</t>
  </si>
  <si>
    <t>ebay</t>
  </si>
  <si>
    <t>auto dimming, compass, temp and UV sensor</t>
  </si>
  <si>
    <t>Billet Specialties</t>
  </si>
  <si>
    <t>Vintage Air</t>
  </si>
  <si>
    <t>Bed support</t>
  </si>
  <si>
    <t>Mesa Steel</t>
  </si>
  <si>
    <t>Borgeson</t>
  </si>
  <si>
    <t>Steering shaft</t>
  </si>
  <si>
    <t>U-Joint</t>
  </si>
  <si>
    <t>Vibration Dampener</t>
  </si>
  <si>
    <t>Rack Adapter</t>
  </si>
  <si>
    <t>ssp7ddx36</t>
  </si>
  <si>
    <t>ssp16n-7ddx7dd</t>
  </si>
  <si>
    <t>ssp16n-7ddx7v</t>
  </si>
  <si>
    <t>sspvj-16n7ddx7dd</t>
  </si>
  <si>
    <t>polished stainless steel</t>
  </si>
  <si>
    <t>Bed Kit</t>
  </si>
  <si>
    <t>Pro's Pick</t>
  </si>
  <si>
    <t>25 254 100</t>
  </si>
  <si>
    <t>Tailgate</t>
  </si>
  <si>
    <t>26 254 100</t>
  </si>
  <si>
    <t>Bed Lite's</t>
  </si>
  <si>
    <t>01 101 1.150</t>
  </si>
  <si>
    <t>summit</t>
  </si>
  <si>
    <t>local</t>
  </si>
  <si>
    <t>Body work/paint</t>
  </si>
  <si>
    <t>Crutchfield</t>
  </si>
  <si>
    <t>Summit</t>
  </si>
  <si>
    <t>DYC-10455</t>
  </si>
  <si>
    <t>Throttle Pedal</t>
  </si>
  <si>
    <t>LOC-FMG-8098</t>
  </si>
  <si>
    <t>105KDAHD59</t>
  </si>
  <si>
    <t>Stereo Adapter</t>
  </si>
  <si>
    <t>127SWIJACK</t>
  </si>
  <si>
    <t>XP-735</t>
  </si>
  <si>
    <t>GS-10</t>
  </si>
  <si>
    <t>Under Carpet channel</t>
  </si>
  <si>
    <t>290510A</t>
  </si>
  <si>
    <t>Specialty Power Windows</t>
  </si>
  <si>
    <t>4754-PU W/V 2C</t>
  </si>
  <si>
    <t>Gass Pedal</t>
  </si>
  <si>
    <t>LOK-fmg-6098</t>
  </si>
  <si>
    <t>also included the secoind order of Dynamat</t>
  </si>
  <si>
    <t>Exhaust cutout</t>
  </si>
  <si>
    <t>Wire Set</t>
  </si>
  <si>
    <t>MSD-35659</t>
  </si>
  <si>
    <t>HEI Distributor</t>
  </si>
  <si>
    <t>SUM-670150</t>
  </si>
  <si>
    <t>SUM-850030</t>
  </si>
  <si>
    <t>CD Box</t>
  </si>
  <si>
    <t>SUM-850600</t>
  </si>
  <si>
    <t>Door Glass</t>
  </si>
  <si>
    <t>Power Windows</t>
  </si>
  <si>
    <t>CDG-5160</t>
  </si>
  <si>
    <t>Vent Window Assembly</t>
  </si>
  <si>
    <t>CVA-5165</t>
  </si>
  <si>
    <t>Hinge Bolt Set</t>
  </si>
  <si>
    <t>Hood Hinge Support</t>
  </si>
  <si>
    <t>Hinge Support</t>
  </si>
  <si>
    <t>FHB-4905</t>
  </si>
  <si>
    <t>FHH-4900</t>
  </si>
  <si>
    <t>FHH-4901</t>
  </si>
  <si>
    <t>Fender Welt</t>
  </si>
  <si>
    <t>F. Fender Gasket</t>
  </si>
  <si>
    <t>Bed Finish Kit</t>
  </si>
  <si>
    <t>Wood and Parts</t>
  </si>
  <si>
    <t>none</t>
  </si>
  <si>
    <t>Santa Fe Auto Machine</t>
  </si>
  <si>
    <t>Napa</t>
  </si>
  <si>
    <t>Walmart</t>
  </si>
  <si>
    <t>Bowtie overdrives</t>
  </si>
  <si>
    <t>Stereo Speakers</t>
  </si>
  <si>
    <t>Audio Express</t>
  </si>
  <si>
    <t>KFC6982IE</t>
  </si>
  <si>
    <t>Transmission lines</t>
  </si>
  <si>
    <t>Exhaust and Mufflers</t>
  </si>
  <si>
    <t>Brake bleeding</t>
  </si>
  <si>
    <t>ABET</t>
  </si>
  <si>
    <t>Wiring connectors</t>
  </si>
  <si>
    <t>Carquest</t>
  </si>
  <si>
    <t>AE12JC8636</t>
  </si>
  <si>
    <t>Throttle cable</t>
  </si>
  <si>
    <t>LOK-TC-1000HT</t>
  </si>
  <si>
    <t>6" Stering support</t>
  </si>
  <si>
    <t>ZZ4</t>
  </si>
  <si>
    <t>Radiator Overflow Tank</t>
  </si>
  <si>
    <t>SUM-300101-W</t>
  </si>
  <si>
    <t>final?</t>
  </si>
  <si>
    <t>License Plate Lights</t>
  </si>
  <si>
    <t>DEI-030310</t>
  </si>
  <si>
    <t>No Load Flasher</t>
  </si>
  <si>
    <t>PRF-80230</t>
  </si>
  <si>
    <t>Carburator</t>
  </si>
  <si>
    <t>Advanced Auto Parts</t>
  </si>
  <si>
    <t>Holley 4150 Double pumper w/ mech choke</t>
  </si>
  <si>
    <t>0-4777C</t>
  </si>
  <si>
    <t>Front Parking Lights</t>
  </si>
  <si>
    <t>FPA-5455</t>
  </si>
  <si>
    <t>Radiator Fan</t>
  </si>
  <si>
    <t>Spal</t>
  </si>
  <si>
    <t>multiple</t>
  </si>
  <si>
    <t>Wiper parts</t>
  </si>
  <si>
    <t>Wiper Motor</t>
  </si>
  <si>
    <t>CWM-5455</t>
  </si>
  <si>
    <t>Wiper Transmission</t>
  </si>
  <si>
    <t>TRANS</t>
  </si>
  <si>
    <t>2 ea</t>
  </si>
  <si>
    <t>Upholstery</t>
  </si>
  <si>
    <t>Seatco</t>
  </si>
  <si>
    <t>Total w/ Shipping</t>
  </si>
  <si>
    <t>Clock Spring</t>
  </si>
  <si>
    <t>McKay Chevrolet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</si>
</sst>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17"/>
      <name val="Calibri"/>
      <family val="2"/>
    </font>
    <font>
      <sz val="12"/>
      <color indexed="9"/>
      <name val="Calibri"/>
      <family val="2"/>
    </font>
    <font>
      <sz val="12"/>
      <color indexed="12"/>
      <name val="Calibri"/>
      <family val="2"/>
    </font>
    <font>
      <sz val="12"/>
      <color indexed="17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4" fontId="10" fillId="35" borderId="14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0" borderId="14" xfId="53" applyFont="1" applyBorder="1" applyAlignment="1" applyProtection="1">
      <alignment/>
      <protection/>
    </xf>
    <xf numFmtId="0" fontId="0" fillId="0" borderId="14" xfId="53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4" fontId="0" fillId="34" borderId="17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53" applyFont="1" applyBorder="1" applyAlignment="1" applyProtection="1">
      <alignment/>
      <protection/>
    </xf>
    <xf numFmtId="0" fontId="0" fillId="0" borderId="20" xfId="0" applyFont="1" applyBorder="1" applyAlignment="1">
      <alignment/>
    </xf>
    <xf numFmtId="4" fontId="0" fillId="34" borderId="20" xfId="0" applyNumberFormat="1" applyFont="1" applyFill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165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53" applyFont="1" applyBorder="1" applyAlignment="1" applyProtection="1">
      <alignment horizontal="center"/>
      <protection/>
    </xf>
    <xf numFmtId="4" fontId="9" fillId="0" borderId="2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4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2" fillId="0" borderId="14" xfId="53" applyBorder="1" applyAlignment="1" applyProtection="1">
      <alignment/>
      <protection/>
    </xf>
    <xf numFmtId="0" fontId="2" fillId="0" borderId="14" xfId="53" applyFont="1" applyBorder="1" applyAlignment="1" applyProtection="1">
      <alignment/>
      <protection/>
    </xf>
    <xf numFmtId="1" fontId="6" fillId="36" borderId="22" xfId="0" applyNumberFormat="1" applyFont="1" applyFill="1" applyBorder="1" applyAlignment="1">
      <alignment horizontal="center"/>
    </xf>
    <xf numFmtId="1" fontId="0" fillId="0" borderId="23" xfId="0" applyNumberFormat="1" applyFont="1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0" fontId="0" fillId="0" borderId="20" xfId="53" applyFont="1" applyBorder="1" applyAlignment="1" applyProtection="1">
      <alignment/>
      <protection/>
    </xf>
    <xf numFmtId="0" fontId="0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2" fillId="0" borderId="14" xfId="53" applyFont="1" applyBorder="1" applyAlignment="1" applyProtection="1">
      <alignment horizontal="center"/>
      <protection/>
    </xf>
    <xf numFmtId="0" fontId="11" fillId="0" borderId="14" xfId="53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0" fontId="6" fillId="36" borderId="11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 horizontal="right"/>
    </xf>
    <xf numFmtId="0" fontId="2" fillId="0" borderId="0" xfId="53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right"/>
    </xf>
    <xf numFmtId="0" fontId="2" fillId="0" borderId="17" xfId="53" applyFont="1" applyBorder="1" applyAlignment="1" applyProtection="1">
      <alignment/>
      <protection/>
    </xf>
    <xf numFmtId="0" fontId="0" fillId="0" borderId="17" xfId="53" applyFont="1" applyBorder="1" applyAlignment="1" applyProtection="1">
      <alignment/>
      <protection/>
    </xf>
    <xf numFmtId="4" fontId="9" fillId="0" borderId="17" xfId="0" applyNumberFormat="1" applyFont="1" applyBorder="1" applyAlignment="1">
      <alignment horizontal="right"/>
    </xf>
    <xf numFmtId="165" fontId="0" fillId="0" borderId="17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0" fillId="0" borderId="25" xfId="0" applyNumberFormat="1" applyFont="1" applyBorder="1" applyAlignment="1">
      <alignment horizontal="right"/>
    </xf>
    <xf numFmtId="0" fontId="2" fillId="0" borderId="0" xfId="53" applyFont="1" applyBorder="1" applyAlignment="1" applyProtection="1">
      <alignment/>
      <protection/>
    </xf>
    <xf numFmtId="0" fontId="2" fillId="0" borderId="17" xfId="53" applyBorder="1" applyAlignment="1" applyProtection="1">
      <alignment/>
      <protection/>
    </xf>
    <xf numFmtId="4" fontId="5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1" fontId="6" fillId="36" borderId="11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2" fillId="0" borderId="20" xfId="53" applyFont="1" applyFill="1" applyBorder="1" applyAlignment="1" applyProtection="1">
      <alignment/>
      <protection/>
    </xf>
    <xf numFmtId="4" fontId="10" fillId="12" borderId="14" xfId="0" applyNumberFormat="1" applyFont="1" applyFill="1" applyBorder="1" applyAlignment="1">
      <alignment horizontal="right"/>
    </xf>
    <xf numFmtId="4" fontId="53" fillId="12" borderId="20" xfId="0" applyNumberFormat="1" applyFont="1" applyFill="1" applyBorder="1" applyAlignment="1">
      <alignment horizontal="right"/>
    </xf>
    <xf numFmtId="4" fontId="0" fillId="18" borderId="14" xfId="0" applyNumberFormat="1" applyFont="1" applyFill="1" applyBorder="1" applyAlignment="1">
      <alignment horizontal="right"/>
    </xf>
    <xf numFmtId="4" fontId="0" fillId="18" borderId="20" xfId="0" applyNumberFormat="1" applyFont="1" applyFill="1" applyBorder="1" applyAlignment="1">
      <alignment horizontal="right"/>
    </xf>
    <xf numFmtId="0" fontId="29" fillId="0" borderId="10" xfId="0" applyFont="1" applyBorder="1" applyAlignment="1">
      <alignment/>
    </xf>
    <xf numFmtId="4" fontId="29" fillId="0" borderId="11" xfId="0" applyNumberFormat="1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4" fontId="55" fillId="0" borderId="11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0" fontId="29" fillId="0" borderId="13" xfId="0" applyFont="1" applyBorder="1" applyAlignment="1">
      <alignment/>
    </xf>
    <xf numFmtId="4" fontId="56" fillId="37" borderId="14" xfId="0" applyNumberFormat="1" applyFont="1" applyFill="1" applyBorder="1" applyAlignment="1">
      <alignment horizontal="right"/>
    </xf>
    <xf numFmtId="4" fontId="33" fillId="0" borderId="14" xfId="0" applyNumberFormat="1" applyFont="1" applyBorder="1" applyAlignment="1">
      <alignment horizontal="right"/>
    </xf>
    <xf numFmtId="4" fontId="57" fillId="38" borderId="14" xfId="0" applyNumberFormat="1" applyFont="1" applyFill="1" applyBorder="1" applyAlignment="1">
      <alignment horizontal="right"/>
    </xf>
    <xf numFmtId="4" fontId="35" fillId="0" borderId="15" xfId="0" applyNumberFormat="1" applyFont="1" applyBorder="1" applyAlignment="1">
      <alignment horizontal="right"/>
    </xf>
    <xf numFmtId="0" fontId="29" fillId="0" borderId="19" xfId="0" applyFont="1" applyBorder="1" applyAlignment="1">
      <alignment/>
    </xf>
    <xf numFmtId="4" fontId="58" fillId="37" borderId="20" xfId="0" applyNumberFormat="1" applyFont="1" applyFill="1" applyBorder="1" applyAlignment="1">
      <alignment horizontal="right"/>
    </xf>
    <xf numFmtId="4" fontId="30" fillId="0" borderId="20" xfId="0" applyNumberFormat="1" applyFont="1" applyBorder="1" applyAlignment="1">
      <alignment horizontal="right"/>
    </xf>
    <xf numFmtId="4" fontId="55" fillId="0" borderId="20" xfId="0" applyNumberFormat="1" applyFont="1" applyBorder="1" applyAlignment="1">
      <alignment horizontal="right"/>
    </xf>
    <xf numFmtId="4" fontId="29" fillId="0" borderId="21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bsauto.com/" TargetMode="External" /><Relationship Id="rId2" Type="http://schemas.openxmlformats.org/officeDocument/2006/relationships/hyperlink" Target="http://www.rbsauto.com/" TargetMode="External" /><Relationship Id="rId3" Type="http://schemas.openxmlformats.org/officeDocument/2006/relationships/hyperlink" Target="http://www.rbsauto.com/" TargetMode="External" /><Relationship Id="rId4" Type="http://schemas.openxmlformats.org/officeDocument/2006/relationships/hyperlink" Target="http://www.rbsauto.com/" TargetMode="External" /><Relationship Id="rId5" Type="http://schemas.openxmlformats.org/officeDocument/2006/relationships/hyperlink" Target="http://www.rbsauto.com/" TargetMode="External" /><Relationship Id="rId6" Type="http://schemas.openxmlformats.org/officeDocument/2006/relationships/hyperlink" Target="http://www.rbsauto.com/" TargetMode="External" /><Relationship Id="rId7" Type="http://schemas.openxmlformats.org/officeDocument/2006/relationships/hyperlink" Target="http://www.rbsauto.com/" TargetMode="External" /><Relationship Id="rId8" Type="http://schemas.openxmlformats.org/officeDocument/2006/relationships/hyperlink" Target="http://www.vintageair.com/" TargetMode="External" /><Relationship Id="rId9" Type="http://schemas.openxmlformats.org/officeDocument/2006/relationships/hyperlink" Target="http://www.billetspecialties.com/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bsauto.com/" TargetMode="External" /><Relationship Id="rId2" Type="http://schemas.openxmlformats.org/officeDocument/2006/relationships/hyperlink" Target="http://www.lmctruck.com/" TargetMode="External" /><Relationship Id="rId3" Type="http://schemas.openxmlformats.org/officeDocument/2006/relationships/hyperlink" Target="http://www.streetrodhq.com/browse.lasso?&amp;search=vas327490&amp;dept=truck&amp;skip=0" TargetMode="External" /><Relationship Id="rId4" Type="http://schemas.openxmlformats.org/officeDocument/2006/relationships/hyperlink" Target="http://www.tuckersparts.com/" TargetMode="External" /><Relationship Id="rId5" Type="http://schemas.openxmlformats.org/officeDocument/2006/relationships/hyperlink" Target="http://www.rbsauto.com/" TargetMode="External" /><Relationship Id="rId6" Type="http://schemas.openxmlformats.org/officeDocument/2006/relationships/hyperlink" Target="http://www.rbsauto.com/" TargetMode="External" /><Relationship Id="rId7" Type="http://schemas.openxmlformats.org/officeDocument/2006/relationships/hyperlink" Target="http://www.rbsauto.com/" TargetMode="External" /><Relationship Id="rId8" Type="http://schemas.openxmlformats.org/officeDocument/2006/relationships/hyperlink" Target="http://www.bithcinproductsinc.com/" TargetMode="External" /><Relationship Id="rId9" Type="http://schemas.openxmlformats.org/officeDocument/2006/relationships/hyperlink" Target="http://www.bithcinproductsinc.com/" TargetMode="External" /><Relationship Id="rId10" Type="http://schemas.openxmlformats.org/officeDocument/2006/relationships/hyperlink" Target="http://bedwoodandparts.com/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onfrancis.com/" TargetMode="External" /><Relationship Id="rId2" Type="http://schemas.openxmlformats.org/officeDocument/2006/relationships/hyperlink" Target="http://www.ronfrancis.com/" TargetMode="External" /><Relationship Id="rId3" Type="http://schemas.openxmlformats.org/officeDocument/2006/relationships/hyperlink" Target="http://www.ronfrancis.com/" TargetMode="External" /><Relationship Id="rId4" Type="http://schemas.openxmlformats.org/officeDocument/2006/relationships/hyperlink" Target="https://www.classicinstruments.com/gaugeselector.aspx?ProductCode=VT50SLF&amp;SeriesCode=VT" TargetMode="External" /><Relationship Id="rId5" Type="http://schemas.openxmlformats.org/officeDocument/2006/relationships/hyperlink" Target="https://www.classicinstruments.com/gaugeselector.aspx?ProductCode=VT50SLF&amp;SeriesCode=VT" TargetMode="External" /><Relationship Id="rId6" Type="http://schemas.openxmlformats.org/officeDocument/2006/relationships/hyperlink" Target="https://www.classicinstruments.com/gaugeselector.aspx?ProductCode=VT50SLF&amp;SeriesCode=VT" TargetMode="External" /><Relationship Id="rId7" Type="http://schemas.openxmlformats.org/officeDocument/2006/relationships/hyperlink" Target="http://www.lmctruck.com/" TargetMode="External" /><Relationship Id="rId8" Type="http://schemas.openxmlformats.org/officeDocument/2006/relationships/hyperlink" Target="http://www.glideeng.com/20a.html" TargetMode="External" /><Relationship Id="rId9" Type="http://schemas.openxmlformats.org/officeDocument/2006/relationships/hyperlink" Target="http://www.electric-life.com/" TargetMode="External" /><Relationship Id="rId10" Type="http://schemas.openxmlformats.org/officeDocument/2006/relationships/hyperlink" Target="http://www.thehoffmangroup.com/" TargetMode="External" /><Relationship Id="rId11" Type="http://schemas.openxmlformats.org/officeDocument/2006/relationships/hyperlink" Target="http://www.thehoffmangroup.com/Autoloc/detail_description.lasso?itemid=DP3000" TargetMode="External" /><Relationship Id="rId12" Type="http://schemas.openxmlformats.org/officeDocument/2006/relationships/hyperlink" Target="http://www.schram.com/" TargetMode="External" /><Relationship Id="rId13" Type="http://schemas.openxmlformats.org/officeDocument/2006/relationships/hyperlink" Target="http://www.ebay.com/" TargetMode="External" /><Relationship Id="rId14" Type="http://schemas.openxmlformats.org/officeDocument/2006/relationships/hyperlink" Target="http://www.watsons-streetworks.com/" TargetMode="External" /><Relationship Id="rId15" Type="http://schemas.openxmlformats.org/officeDocument/2006/relationships/hyperlink" Target="http://www.schram.com/" TargetMode="External" /><Relationship Id="rId16" Type="http://schemas.openxmlformats.org/officeDocument/2006/relationships/hyperlink" Target="http://www.tuckersparts.com/" TargetMode="External" /><Relationship Id="rId17" Type="http://schemas.openxmlformats.org/officeDocument/2006/relationships/hyperlink" Target="http://www.tuckersparts.com/" TargetMode="External" /><Relationship Id="rId18" Type="http://schemas.openxmlformats.org/officeDocument/2006/relationships/hyperlink" Target="http://www.rbsauto.com/" TargetMode="External" /><Relationship Id="rId19" Type="http://schemas.openxmlformats.org/officeDocument/2006/relationships/hyperlink" Target="http://www.vintageair.com/" TargetMode="External" /><Relationship Id="rId20" Type="http://schemas.openxmlformats.org/officeDocument/2006/relationships/hyperlink" Target="http://www.rbsauto.com/" TargetMode="External" /><Relationship Id="rId21" Type="http://schemas.openxmlformats.org/officeDocument/2006/relationships/hyperlink" Target="http://www.rbsauto.com/" TargetMode="External" /><Relationship Id="rId22" Type="http://schemas.openxmlformats.org/officeDocument/2006/relationships/hyperlink" Target="http://www.rbsauto.com/" TargetMode="External" /><Relationship Id="rId23" Type="http://schemas.openxmlformats.org/officeDocument/2006/relationships/hyperlink" Target="http://www.billetspecialties.com/" TargetMode="External" /><Relationship Id="rId24" Type="http://schemas.openxmlformats.org/officeDocument/2006/relationships/hyperlink" Target="http://www.billetspecialties.com/" TargetMode="External" /><Relationship Id="rId25" Type="http://schemas.openxmlformats.org/officeDocument/2006/relationships/hyperlink" Target="http://www.billetspecialties.com/" TargetMode="External" /><Relationship Id="rId26" Type="http://schemas.openxmlformats.org/officeDocument/2006/relationships/hyperlink" Target="http://www.borgeson.com/" TargetMode="External" /><Relationship Id="rId27" Type="http://schemas.openxmlformats.org/officeDocument/2006/relationships/hyperlink" Target="http://www.summitracing.com/" TargetMode="External" /><Relationship Id="rId28" Type="http://schemas.openxmlformats.org/officeDocument/2006/relationships/hyperlink" Target="http://www.summitracing.com/" TargetMode="External" /><Relationship Id="rId29" Type="http://schemas.openxmlformats.org/officeDocument/2006/relationships/hyperlink" Target="http://www.seatco.com/" TargetMode="External" /><Relationship Id="rId3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zoomScalePageLayoutView="0" workbookViewId="0" topLeftCell="A1">
      <selection activeCell="F15" sqref="F15"/>
    </sheetView>
  </sheetViews>
  <sheetFormatPr defaultColWidth="9.140625" defaultRowHeight="12.75"/>
  <cols>
    <col min="1" max="1" width="12.57421875" style="4" bestFit="1" customWidth="1"/>
    <col min="2" max="3" width="11.421875" style="5" bestFit="1" customWidth="1"/>
    <col min="4" max="4" width="12.140625" style="5" bestFit="1" customWidth="1"/>
    <col min="5" max="5" width="11.140625" style="5" bestFit="1" customWidth="1"/>
    <col min="6" max="7" width="9.140625" style="3" customWidth="1"/>
    <col min="8" max="8" width="28.7109375" style="4" customWidth="1"/>
    <col min="9" max="16384" width="9.140625" style="4" customWidth="1"/>
  </cols>
  <sheetData>
    <row r="1" spans="1:7" s="2" customFormat="1" ht="15">
      <c r="A1" s="110"/>
      <c r="B1" s="111" t="s">
        <v>11</v>
      </c>
      <c r="C1" s="112" t="s">
        <v>12</v>
      </c>
      <c r="D1" s="113" t="s">
        <v>5</v>
      </c>
      <c r="E1" s="114" t="s">
        <v>2</v>
      </c>
      <c r="F1" s="1"/>
      <c r="G1" s="1"/>
    </row>
    <row r="2" spans="1:5" ht="15">
      <c r="A2" s="115" t="s">
        <v>10</v>
      </c>
      <c r="B2" s="116">
        <f>Driveline!D38</f>
        <v>29387.58</v>
      </c>
      <c r="C2" s="117">
        <f>Driveline!E38</f>
        <v>25026.250000000007</v>
      </c>
      <c r="D2" s="118">
        <f>Driveline!F38</f>
        <v>-4301.330000000002</v>
      </c>
      <c r="E2" s="119">
        <f>Driveline!G38</f>
        <v>1252.3500000000001</v>
      </c>
    </row>
    <row r="3" spans="1:5" ht="15">
      <c r="A3" s="115" t="s">
        <v>8</v>
      </c>
      <c r="B3" s="116">
        <f>Exterior!D33</f>
        <v>10037.8</v>
      </c>
      <c r="C3" s="117">
        <f>Exterior!E33</f>
        <v>38904.75999999998</v>
      </c>
      <c r="D3" s="118">
        <f>Exterior!F33</f>
        <v>28866.960000000003</v>
      </c>
      <c r="E3" s="119">
        <f>Exterior!G33</f>
        <v>696.56</v>
      </c>
    </row>
    <row r="4" spans="1:5" ht="15">
      <c r="A4" s="115" t="s">
        <v>9</v>
      </c>
      <c r="B4" s="116">
        <f>Interior!D53</f>
        <v>4914.38</v>
      </c>
      <c r="C4" s="117">
        <f>Interior!E53</f>
        <v>5026.55</v>
      </c>
      <c r="D4" s="118">
        <f>Interior!F53</f>
        <v>626.99</v>
      </c>
      <c r="E4" s="119">
        <f>Interior!G53</f>
        <v>244.76000000000002</v>
      </c>
    </row>
    <row r="5" spans="1:7" s="2" customFormat="1" ht="15.75" thickBot="1">
      <c r="A5" s="120" t="s">
        <v>4</v>
      </c>
      <c r="B5" s="121">
        <f>SUM(B2:B4)</f>
        <v>44339.76</v>
      </c>
      <c r="C5" s="122">
        <f>SUM(C2:C4)</f>
        <v>68957.55999999998</v>
      </c>
      <c r="D5" s="123">
        <f>SUM(D2:D4)</f>
        <v>25192.620000000003</v>
      </c>
      <c r="E5" s="124">
        <f>SUM(E2:E4)</f>
        <v>2193.67</v>
      </c>
      <c r="F5" s="6"/>
      <c r="G5" s="6"/>
    </row>
    <row r="7" spans="1:3" ht="15">
      <c r="A7" s="101" t="s">
        <v>282</v>
      </c>
      <c r="B7" s="102"/>
      <c r="C7" s="100">
        <f>C5+E5</f>
        <v>71151.22999999998</v>
      </c>
    </row>
  </sheetData>
  <sheetProtection/>
  <mergeCells count="1">
    <mergeCell ref="A7:B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PageLayoutView="0" workbookViewId="0" topLeftCell="A10">
      <selection activeCell="J41" sqref="J41"/>
    </sheetView>
  </sheetViews>
  <sheetFormatPr defaultColWidth="9.140625" defaultRowHeight="12.75"/>
  <cols>
    <col min="1" max="1" width="21.8515625" style="23" bestFit="1" customWidth="1"/>
    <col min="2" max="2" width="22.28125" style="23" bestFit="1" customWidth="1"/>
    <col min="3" max="3" width="14.57421875" style="23" bestFit="1" customWidth="1"/>
    <col min="4" max="5" width="9.140625" style="49" bestFit="1" customWidth="1"/>
    <col min="6" max="6" width="8.7109375" style="49" bestFit="1" customWidth="1"/>
    <col min="7" max="7" width="9.140625" style="49" bestFit="1" customWidth="1"/>
    <col min="8" max="8" width="9.7109375" style="50" bestFit="1" customWidth="1"/>
    <col min="9" max="9" width="9.421875" style="50" bestFit="1" customWidth="1"/>
    <col min="10" max="10" width="9.140625" style="69" bestFit="1" customWidth="1"/>
    <col min="11" max="11" width="47.8515625" style="23" bestFit="1" customWidth="1"/>
    <col min="12" max="16384" width="9.140625" style="23" customWidth="1"/>
  </cols>
  <sheetData>
    <row r="1" spans="1:11" s="14" customFormat="1" ht="12.75">
      <c r="A1" s="7" t="s">
        <v>0</v>
      </c>
      <c r="B1" s="8" t="s">
        <v>1</v>
      </c>
      <c r="C1" s="8" t="s">
        <v>26</v>
      </c>
      <c r="D1" s="9" t="s">
        <v>11</v>
      </c>
      <c r="E1" s="10" t="s">
        <v>12</v>
      </c>
      <c r="F1" s="11" t="s">
        <v>5</v>
      </c>
      <c r="G1" s="9" t="s">
        <v>2</v>
      </c>
      <c r="H1" s="12" t="s">
        <v>6</v>
      </c>
      <c r="I1" s="12" t="s">
        <v>7</v>
      </c>
      <c r="J1" s="73" t="s">
        <v>23</v>
      </c>
      <c r="K1" s="13" t="s">
        <v>3</v>
      </c>
    </row>
    <row r="2" spans="1:11" ht="12.75">
      <c r="A2" s="15" t="s">
        <v>117</v>
      </c>
      <c r="B2" s="24" t="s">
        <v>20</v>
      </c>
      <c r="C2" s="25" t="s">
        <v>121</v>
      </c>
      <c r="D2" s="17">
        <v>55</v>
      </c>
      <c r="E2" s="18">
        <v>55</v>
      </c>
      <c r="F2" s="19">
        <f aca="true" t="shared" si="0" ref="F2:F24">E2-D2</f>
        <v>0</v>
      </c>
      <c r="G2" s="20">
        <v>0</v>
      </c>
      <c r="H2" s="21">
        <v>39320</v>
      </c>
      <c r="I2" s="21">
        <v>39340</v>
      </c>
      <c r="J2" s="74" t="s">
        <v>120</v>
      </c>
      <c r="K2" s="22"/>
    </row>
    <row r="3" spans="1:11" ht="12.75">
      <c r="A3" s="15" t="s">
        <v>17</v>
      </c>
      <c r="B3" s="24" t="s">
        <v>20</v>
      </c>
      <c r="C3" s="25" t="s">
        <v>27</v>
      </c>
      <c r="D3" s="17">
        <v>300</v>
      </c>
      <c r="E3" s="18">
        <v>394.25</v>
      </c>
      <c r="F3" s="19">
        <f t="shared" si="0"/>
        <v>94.25</v>
      </c>
      <c r="G3" s="20">
        <v>0</v>
      </c>
      <c r="H3" s="21">
        <v>39102</v>
      </c>
      <c r="I3" s="21">
        <v>39266</v>
      </c>
      <c r="J3" s="74"/>
      <c r="K3" s="22"/>
    </row>
    <row r="4" spans="1:11" ht="12.75">
      <c r="A4" s="15" t="s">
        <v>128</v>
      </c>
      <c r="B4" s="24" t="s">
        <v>20</v>
      </c>
      <c r="C4" s="25" t="s">
        <v>73</v>
      </c>
      <c r="D4" s="17">
        <v>995</v>
      </c>
      <c r="E4" s="18">
        <v>1201.25</v>
      </c>
      <c r="F4" s="19">
        <f t="shared" si="0"/>
        <v>206.25</v>
      </c>
      <c r="G4" s="20">
        <v>0</v>
      </c>
      <c r="H4" s="21">
        <v>39102</v>
      </c>
      <c r="I4" s="21">
        <v>39266</v>
      </c>
      <c r="J4" s="74">
        <v>96784</v>
      </c>
      <c r="K4" s="22" t="s">
        <v>15</v>
      </c>
    </row>
    <row r="5" spans="1:11" ht="12.75">
      <c r="A5" s="15" t="s">
        <v>130</v>
      </c>
      <c r="B5" s="24" t="s">
        <v>20</v>
      </c>
      <c r="C5" s="25" t="s">
        <v>74</v>
      </c>
      <c r="D5" s="17">
        <v>2000</v>
      </c>
      <c r="E5" s="18">
        <v>2265.25</v>
      </c>
      <c r="F5" s="19">
        <f t="shared" si="0"/>
        <v>265.25</v>
      </c>
      <c r="G5" s="20">
        <v>0</v>
      </c>
      <c r="H5" s="21">
        <v>39102</v>
      </c>
      <c r="I5" s="21">
        <v>39266</v>
      </c>
      <c r="J5" s="74">
        <v>96784</v>
      </c>
      <c r="K5" s="22" t="s">
        <v>16</v>
      </c>
    </row>
    <row r="6" spans="1:11" ht="12.75">
      <c r="A6" s="15" t="s">
        <v>13</v>
      </c>
      <c r="B6" s="24" t="s">
        <v>20</v>
      </c>
      <c r="C6" s="25" t="s">
        <v>76</v>
      </c>
      <c r="D6" s="17">
        <v>7995</v>
      </c>
      <c r="E6" s="18">
        <f>D6</f>
        <v>7995</v>
      </c>
      <c r="F6" s="19">
        <f t="shared" si="0"/>
        <v>0</v>
      </c>
      <c r="G6" s="20">
        <v>1000</v>
      </c>
      <c r="H6" s="21">
        <v>39102</v>
      </c>
      <c r="I6" s="21">
        <v>39266</v>
      </c>
      <c r="J6" s="74">
        <v>96784</v>
      </c>
      <c r="K6" s="22" t="s">
        <v>39</v>
      </c>
    </row>
    <row r="7" spans="1:11" ht="12.75">
      <c r="A7" s="15" t="s">
        <v>265</v>
      </c>
      <c r="B7" s="24" t="s">
        <v>266</v>
      </c>
      <c r="C7" s="25" t="s">
        <v>268</v>
      </c>
      <c r="D7" s="17">
        <v>0</v>
      </c>
      <c r="E7" s="18">
        <v>380.09</v>
      </c>
      <c r="F7" s="19">
        <f t="shared" si="0"/>
        <v>380.09</v>
      </c>
      <c r="G7" s="20">
        <v>0</v>
      </c>
      <c r="H7" s="21">
        <v>40052</v>
      </c>
      <c r="I7" s="21">
        <v>40053</v>
      </c>
      <c r="J7" s="74">
        <v>6633</v>
      </c>
      <c r="K7" s="22" t="s">
        <v>267</v>
      </c>
    </row>
    <row r="8" spans="1:11" ht="12.75">
      <c r="A8" s="15" t="s">
        <v>19</v>
      </c>
      <c r="B8" s="24" t="s">
        <v>20</v>
      </c>
      <c r="C8" s="25" t="s">
        <v>72</v>
      </c>
      <c r="D8" s="17">
        <v>300</v>
      </c>
      <c r="E8" s="18">
        <f>D8</f>
        <v>300</v>
      </c>
      <c r="F8" s="19">
        <f t="shared" si="0"/>
        <v>0</v>
      </c>
      <c r="G8" s="20">
        <v>0</v>
      </c>
      <c r="H8" s="21">
        <v>39102</v>
      </c>
      <c r="I8" s="21">
        <v>39266</v>
      </c>
      <c r="J8" s="74">
        <v>96784</v>
      </c>
      <c r="K8" s="22" t="s">
        <v>14</v>
      </c>
    </row>
    <row r="9" spans="1:11" ht="12.75">
      <c r="A9" s="15" t="s">
        <v>42</v>
      </c>
      <c r="B9" s="16" t="s">
        <v>240</v>
      </c>
      <c r="C9" s="16"/>
      <c r="D9" s="17">
        <v>250</v>
      </c>
      <c r="E9" s="18">
        <v>286.78</v>
      </c>
      <c r="F9" s="19">
        <f t="shared" si="0"/>
        <v>36.77999999999997</v>
      </c>
      <c r="G9" s="20">
        <v>0</v>
      </c>
      <c r="H9" s="21">
        <v>39994</v>
      </c>
      <c r="I9" s="21">
        <v>39995</v>
      </c>
      <c r="J9" s="74">
        <v>2697</v>
      </c>
      <c r="K9" s="22"/>
    </row>
    <row r="10" spans="1:11" ht="12.75">
      <c r="A10" s="15" t="s">
        <v>40</v>
      </c>
      <c r="B10" s="16" t="s">
        <v>197</v>
      </c>
      <c r="C10" s="16"/>
      <c r="D10" s="17">
        <v>4700</v>
      </c>
      <c r="E10" s="18">
        <v>0</v>
      </c>
      <c r="F10" s="19">
        <f t="shared" si="0"/>
        <v>-4700</v>
      </c>
      <c r="G10" s="20">
        <v>0</v>
      </c>
      <c r="H10" s="21">
        <v>39668</v>
      </c>
      <c r="I10" s="21">
        <v>39668</v>
      </c>
      <c r="J10" s="74"/>
      <c r="K10" s="22" t="s">
        <v>257</v>
      </c>
    </row>
    <row r="11" spans="1:11" ht="12.75">
      <c r="A11" s="15" t="s">
        <v>78</v>
      </c>
      <c r="B11" s="24" t="s">
        <v>20</v>
      </c>
      <c r="C11" s="16" t="s">
        <v>80</v>
      </c>
      <c r="D11" s="17">
        <v>124</v>
      </c>
      <c r="E11" s="18">
        <f>D11</f>
        <v>124</v>
      </c>
      <c r="F11" s="19">
        <f t="shared" si="0"/>
        <v>0</v>
      </c>
      <c r="G11" s="20">
        <v>0</v>
      </c>
      <c r="H11" s="21">
        <v>39102</v>
      </c>
      <c r="I11" s="21">
        <v>39266</v>
      </c>
      <c r="J11" s="74">
        <v>96784</v>
      </c>
      <c r="K11" s="22" t="s">
        <v>79</v>
      </c>
    </row>
    <row r="12" spans="1:11" ht="12.75">
      <c r="A12" s="15" t="s">
        <v>18</v>
      </c>
      <c r="B12" s="24" t="s">
        <v>20</v>
      </c>
      <c r="C12" s="25" t="s">
        <v>75</v>
      </c>
      <c r="D12" s="17">
        <v>619</v>
      </c>
      <c r="E12" s="18">
        <f>D12</f>
        <v>619</v>
      </c>
      <c r="F12" s="19">
        <f t="shared" si="0"/>
        <v>0</v>
      </c>
      <c r="G12" s="20">
        <v>0</v>
      </c>
      <c r="H12" s="21">
        <v>39102</v>
      </c>
      <c r="I12" s="21">
        <v>39266</v>
      </c>
      <c r="J12" s="74">
        <v>96784</v>
      </c>
      <c r="K12" s="22" t="s">
        <v>77</v>
      </c>
    </row>
    <row r="13" spans="1:11" ht="12.75">
      <c r="A13" s="15" t="s">
        <v>151</v>
      </c>
      <c r="B13" s="24" t="s">
        <v>196</v>
      </c>
      <c r="C13" s="25"/>
      <c r="D13" s="17">
        <v>263.5</v>
      </c>
      <c r="E13" s="18">
        <v>263.5</v>
      </c>
      <c r="F13" s="19">
        <f t="shared" si="0"/>
        <v>0</v>
      </c>
      <c r="G13" s="20">
        <v>0</v>
      </c>
      <c r="H13" s="21">
        <v>39668</v>
      </c>
      <c r="I13" s="21">
        <v>39668</v>
      </c>
      <c r="J13" s="74"/>
      <c r="K13" s="22"/>
    </row>
    <row r="14" spans="1:11" ht="12.75">
      <c r="A14" s="15" t="s">
        <v>45</v>
      </c>
      <c r="B14" s="16" t="s">
        <v>241</v>
      </c>
      <c r="C14" s="16"/>
      <c r="D14" s="17">
        <v>50</v>
      </c>
      <c r="E14" s="18">
        <v>58.1</v>
      </c>
      <c r="F14" s="19">
        <f t="shared" si="0"/>
        <v>8.100000000000001</v>
      </c>
      <c r="G14" s="20">
        <v>0</v>
      </c>
      <c r="H14" s="21"/>
      <c r="I14" s="21"/>
      <c r="J14" s="74"/>
      <c r="K14" s="22"/>
    </row>
    <row r="15" spans="1:11" ht="12.75">
      <c r="A15" s="15" t="s">
        <v>168</v>
      </c>
      <c r="B15" s="61" t="s">
        <v>176</v>
      </c>
      <c r="C15" s="25" t="s">
        <v>169</v>
      </c>
      <c r="D15" s="17">
        <v>139</v>
      </c>
      <c r="E15" s="18">
        <v>139</v>
      </c>
      <c r="F15" s="19">
        <f t="shared" si="0"/>
        <v>0</v>
      </c>
      <c r="G15" s="20">
        <v>0</v>
      </c>
      <c r="H15" s="21">
        <v>39582</v>
      </c>
      <c r="I15" s="21">
        <v>39616</v>
      </c>
      <c r="J15" s="74" t="s">
        <v>147</v>
      </c>
      <c r="K15" s="22"/>
    </row>
    <row r="16" spans="1:11" ht="12.75">
      <c r="A16" s="15" t="s">
        <v>100</v>
      </c>
      <c r="B16" s="24" t="s">
        <v>101</v>
      </c>
      <c r="C16" s="16"/>
      <c r="D16" s="17">
        <v>50</v>
      </c>
      <c r="E16" s="18">
        <v>50</v>
      </c>
      <c r="F16" s="19">
        <f t="shared" si="0"/>
        <v>0</v>
      </c>
      <c r="G16" s="20">
        <v>0</v>
      </c>
      <c r="H16" s="21"/>
      <c r="I16" s="21"/>
      <c r="J16" s="74"/>
      <c r="K16" s="22"/>
    </row>
    <row r="17" spans="1:11" ht="12.75">
      <c r="A17" s="15" t="s">
        <v>43</v>
      </c>
      <c r="B17" s="16" t="s">
        <v>242</v>
      </c>
      <c r="C17" s="16"/>
      <c r="D17" s="17">
        <v>75</v>
      </c>
      <c r="E17" s="18">
        <v>98.54</v>
      </c>
      <c r="F17" s="19">
        <f t="shared" si="0"/>
        <v>23.540000000000006</v>
      </c>
      <c r="G17" s="20">
        <v>0</v>
      </c>
      <c r="H17" s="21"/>
      <c r="I17" s="21"/>
      <c r="J17" s="74"/>
      <c r="K17" s="22"/>
    </row>
    <row r="18" spans="1:11" ht="12.75">
      <c r="A18" s="15" t="s">
        <v>97</v>
      </c>
      <c r="B18" s="24" t="s">
        <v>98</v>
      </c>
      <c r="C18" s="16"/>
      <c r="D18" s="17">
        <v>1000</v>
      </c>
      <c r="E18" s="18">
        <v>1000</v>
      </c>
      <c r="F18" s="19">
        <f t="shared" si="0"/>
        <v>0</v>
      </c>
      <c r="G18" s="20">
        <v>0</v>
      </c>
      <c r="H18" s="21"/>
      <c r="I18" s="21"/>
      <c r="J18" s="74"/>
      <c r="K18" s="22"/>
    </row>
    <row r="19" spans="1:11" ht="12.75">
      <c r="A19" s="15" t="s">
        <v>149</v>
      </c>
      <c r="B19" s="24" t="s">
        <v>20</v>
      </c>
      <c r="C19" s="25" t="s">
        <v>150</v>
      </c>
      <c r="D19" s="17">
        <v>144.95</v>
      </c>
      <c r="E19" s="18">
        <v>144.95</v>
      </c>
      <c r="F19" s="19">
        <f t="shared" si="0"/>
        <v>0</v>
      </c>
      <c r="G19" s="20">
        <v>0</v>
      </c>
      <c r="H19" s="21">
        <v>39582</v>
      </c>
      <c r="I19" s="21">
        <v>39614</v>
      </c>
      <c r="J19" s="74" t="s">
        <v>147</v>
      </c>
      <c r="K19" s="22"/>
    </row>
    <row r="20" spans="1:11" ht="12.75">
      <c r="A20" s="15" t="s">
        <v>153</v>
      </c>
      <c r="B20" s="24" t="s">
        <v>20</v>
      </c>
      <c r="C20" s="25" t="s">
        <v>152</v>
      </c>
      <c r="D20" s="17">
        <v>24.95</v>
      </c>
      <c r="E20" s="18">
        <v>24.95</v>
      </c>
      <c r="F20" s="19">
        <f t="shared" si="0"/>
        <v>0</v>
      </c>
      <c r="G20" s="20">
        <v>0</v>
      </c>
      <c r="H20" s="21">
        <v>39582</v>
      </c>
      <c r="I20" s="21">
        <v>39614</v>
      </c>
      <c r="J20" s="74" t="s">
        <v>147</v>
      </c>
      <c r="K20" s="22"/>
    </row>
    <row r="21" spans="1:11" ht="12.75">
      <c r="A21" s="15" t="s">
        <v>258</v>
      </c>
      <c r="B21" s="24" t="s">
        <v>196</v>
      </c>
      <c r="C21" s="25" t="s">
        <v>259</v>
      </c>
      <c r="D21" s="17">
        <v>30</v>
      </c>
      <c r="E21" s="18">
        <v>44.95</v>
      </c>
      <c r="F21" s="19">
        <f t="shared" si="0"/>
        <v>14.950000000000003</v>
      </c>
      <c r="G21" s="20">
        <v>11.95</v>
      </c>
      <c r="H21" s="21">
        <v>40029</v>
      </c>
      <c r="I21" s="21">
        <v>40031</v>
      </c>
      <c r="J21" s="74">
        <v>659117</v>
      </c>
      <c r="K21" s="22"/>
    </row>
    <row r="22" spans="1:11" ht="12.75">
      <c r="A22" s="15" t="s">
        <v>44</v>
      </c>
      <c r="B22" s="24" t="s">
        <v>20</v>
      </c>
      <c r="C22" s="16" t="s">
        <v>145</v>
      </c>
      <c r="D22" s="17">
        <v>525</v>
      </c>
      <c r="E22" s="18">
        <v>525</v>
      </c>
      <c r="F22" s="19">
        <f t="shared" si="0"/>
        <v>0</v>
      </c>
      <c r="G22" s="20">
        <v>67</v>
      </c>
      <c r="H22" s="21">
        <v>39582</v>
      </c>
      <c r="I22" s="21"/>
      <c r="J22" s="74" t="s">
        <v>147</v>
      </c>
      <c r="K22" s="22" t="s">
        <v>135</v>
      </c>
    </row>
    <row r="23" spans="1:11" ht="12.75">
      <c r="A23" s="15" t="s">
        <v>271</v>
      </c>
      <c r="B23" s="98" t="s">
        <v>272</v>
      </c>
      <c r="C23" s="16">
        <v>30100400</v>
      </c>
      <c r="D23" s="17">
        <v>100</v>
      </c>
      <c r="E23" s="18">
        <v>84.99</v>
      </c>
      <c r="F23" s="19">
        <f t="shared" si="0"/>
        <v>-15.010000000000005</v>
      </c>
      <c r="G23" s="20">
        <v>19.45</v>
      </c>
      <c r="H23" s="21">
        <v>40055</v>
      </c>
      <c r="I23" s="21">
        <v>40060</v>
      </c>
      <c r="J23" s="74">
        <v>156429</v>
      </c>
      <c r="K23" s="22"/>
    </row>
    <row r="24" spans="1:11" ht="12.75">
      <c r="A24" s="15" t="s">
        <v>146</v>
      </c>
      <c r="B24" s="76" t="s">
        <v>175</v>
      </c>
      <c r="C24" s="25" t="s">
        <v>148</v>
      </c>
      <c r="D24" s="17">
        <v>2195</v>
      </c>
      <c r="E24" s="18">
        <v>2195</v>
      </c>
      <c r="F24" s="19">
        <f t="shared" si="0"/>
        <v>0</v>
      </c>
      <c r="G24" s="20">
        <v>0</v>
      </c>
      <c r="H24" s="21">
        <v>39582</v>
      </c>
      <c r="I24" s="21">
        <v>39628</v>
      </c>
      <c r="J24" s="74" t="s">
        <v>147</v>
      </c>
      <c r="K24" s="22"/>
    </row>
    <row r="25" spans="1:11" ht="12.75">
      <c r="A25" s="15" t="s">
        <v>106</v>
      </c>
      <c r="B25" s="16" t="s">
        <v>54</v>
      </c>
      <c r="C25" s="16"/>
      <c r="D25" s="17">
        <v>577.18</v>
      </c>
      <c r="E25" s="18">
        <v>577.18</v>
      </c>
      <c r="F25" s="19">
        <v>60</v>
      </c>
      <c r="G25" s="20">
        <v>0</v>
      </c>
      <c r="H25" s="21">
        <v>39276</v>
      </c>
      <c r="I25" s="21">
        <v>39279</v>
      </c>
      <c r="J25" s="74"/>
      <c r="K25" s="22" t="s">
        <v>112</v>
      </c>
    </row>
    <row r="26" spans="1:11" ht="12.75">
      <c r="A26" s="15" t="s">
        <v>41</v>
      </c>
      <c r="B26" s="24" t="s">
        <v>243</v>
      </c>
      <c r="C26" s="16"/>
      <c r="D26" s="17">
        <v>3500</v>
      </c>
      <c r="E26" s="18">
        <v>1908</v>
      </c>
      <c r="F26" s="19">
        <f aca="true" t="shared" si="1" ref="F26:F36">E26-D26</f>
        <v>-1592</v>
      </c>
      <c r="G26" s="20">
        <v>0</v>
      </c>
      <c r="H26" s="21">
        <v>39668</v>
      </c>
      <c r="I26" s="21">
        <v>39668</v>
      </c>
      <c r="J26" s="74"/>
      <c r="K26" s="22" t="s">
        <v>136</v>
      </c>
    </row>
    <row r="27" spans="1:11" ht="12.75">
      <c r="A27" s="15" t="s">
        <v>129</v>
      </c>
      <c r="B27" s="24" t="s">
        <v>20</v>
      </c>
      <c r="C27" s="25" t="s">
        <v>84</v>
      </c>
      <c r="D27" s="17">
        <f>575*2</f>
        <v>1150</v>
      </c>
      <c r="E27" s="18">
        <v>1035</v>
      </c>
      <c r="F27" s="19">
        <f t="shared" si="1"/>
        <v>-115</v>
      </c>
      <c r="G27" s="20">
        <v>50</v>
      </c>
      <c r="H27" s="21">
        <v>39102</v>
      </c>
      <c r="I27" s="21">
        <v>39266</v>
      </c>
      <c r="J27" s="74">
        <v>96784</v>
      </c>
      <c r="K27" s="22" t="s">
        <v>22</v>
      </c>
    </row>
    <row r="28" spans="1:11" ht="12.75">
      <c r="A28" s="15" t="s">
        <v>131</v>
      </c>
      <c r="B28" s="24" t="s">
        <v>20</v>
      </c>
      <c r="C28" s="25" t="s">
        <v>84</v>
      </c>
      <c r="D28" s="17">
        <f>775*2</f>
        <v>1550</v>
      </c>
      <c r="E28" s="18">
        <v>1395</v>
      </c>
      <c r="F28" s="19">
        <f t="shared" si="1"/>
        <v>-155</v>
      </c>
      <c r="G28" s="20">
        <v>50</v>
      </c>
      <c r="H28" s="21">
        <v>39102</v>
      </c>
      <c r="I28" s="21">
        <v>39266</v>
      </c>
      <c r="J28" s="74">
        <v>96784</v>
      </c>
      <c r="K28" s="22" t="s">
        <v>21</v>
      </c>
    </row>
    <row r="29" spans="1:11" ht="12.75">
      <c r="A29" s="15" t="s">
        <v>216</v>
      </c>
      <c r="B29" s="24" t="s">
        <v>200</v>
      </c>
      <c r="C29" s="25" t="s">
        <v>220</v>
      </c>
      <c r="D29" s="17">
        <v>0</v>
      </c>
      <c r="E29" s="18">
        <v>284.7</v>
      </c>
      <c r="F29" s="19">
        <f t="shared" si="1"/>
        <v>284.7</v>
      </c>
      <c r="G29" s="20">
        <v>0</v>
      </c>
      <c r="H29" s="21">
        <v>39874</v>
      </c>
      <c r="I29" s="21">
        <v>39881</v>
      </c>
      <c r="J29" s="74">
        <v>5691118</v>
      </c>
      <c r="K29" s="22"/>
    </row>
    <row r="30" spans="1:11" ht="12.75">
      <c r="A30" s="26" t="s">
        <v>219</v>
      </c>
      <c r="B30" s="84" t="s">
        <v>196</v>
      </c>
      <c r="C30" s="85" t="s">
        <v>221</v>
      </c>
      <c r="D30" s="27">
        <v>50</v>
      </c>
      <c r="E30" s="86">
        <v>69.95</v>
      </c>
      <c r="F30" s="19">
        <f t="shared" si="1"/>
        <v>19.950000000000003</v>
      </c>
      <c r="G30" s="28">
        <v>0</v>
      </c>
      <c r="H30" s="87">
        <v>39753</v>
      </c>
      <c r="I30" s="87">
        <v>39765</v>
      </c>
      <c r="J30" s="88">
        <v>5691118</v>
      </c>
      <c r="K30" s="29"/>
    </row>
    <row r="31" spans="1:11" ht="12.75">
      <c r="A31" s="26" t="s">
        <v>247</v>
      </c>
      <c r="B31" s="84" t="s">
        <v>250</v>
      </c>
      <c r="C31" s="85"/>
      <c r="D31" s="27">
        <v>100</v>
      </c>
      <c r="E31" s="86">
        <v>270</v>
      </c>
      <c r="F31" s="19">
        <f t="shared" si="1"/>
        <v>170</v>
      </c>
      <c r="G31" s="28">
        <v>0</v>
      </c>
      <c r="H31" s="87">
        <v>39996</v>
      </c>
      <c r="I31" s="87">
        <v>39997</v>
      </c>
      <c r="J31" s="88">
        <v>5068</v>
      </c>
      <c r="K31" s="29"/>
    </row>
    <row r="32" spans="1:11" ht="12.75">
      <c r="A32" s="26" t="s">
        <v>254</v>
      </c>
      <c r="B32" s="84" t="s">
        <v>200</v>
      </c>
      <c r="C32" s="85" t="s">
        <v>255</v>
      </c>
      <c r="D32" s="27">
        <v>25</v>
      </c>
      <c r="E32" s="86">
        <v>41.95</v>
      </c>
      <c r="F32" s="19">
        <f t="shared" si="1"/>
        <v>16.950000000000003</v>
      </c>
      <c r="G32" s="28">
        <v>24.95</v>
      </c>
      <c r="H32" s="87">
        <v>39993</v>
      </c>
      <c r="I32" s="87">
        <v>39997</v>
      </c>
      <c r="J32" s="88">
        <v>6842985</v>
      </c>
      <c r="K32" s="29"/>
    </row>
    <row r="33" spans="1:11" ht="12.75">
      <c r="A33" s="26" t="s">
        <v>248</v>
      </c>
      <c r="B33" s="84" t="s">
        <v>250</v>
      </c>
      <c r="C33" s="85"/>
      <c r="D33" s="27">
        <v>250</v>
      </c>
      <c r="E33" s="86">
        <v>660</v>
      </c>
      <c r="F33" s="19">
        <f t="shared" si="1"/>
        <v>410</v>
      </c>
      <c r="G33" s="28">
        <v>0</v>
      </c>
      <c r="H33" s="87">
        <v>39996</v>
      </c>
      <c r="I33" s="87">
        <v>39997</v>
      </c>
      <c r="J33" s="88">
        <v>5068</v>
      </c>
      <c r="K33" s="29"/>
    </row>
    <row r="34" spans="1:11" ht="12.75">
      <c r="A34" s="26" t="s">
        <v>249</v>
      </c>
      <c r="B34" s="84" t="s">
        <v>250</v>
      </c>
      <c r="C34" s="85"/>
      <c r="D34" s="27">
        <v>0</v>
      </c>
      <c r="E34" s="86">
        <v>275.32</v>
      </c>
      <c r="F34" s="19">
        <f t="shared" si="1"/>
        <v>275.32</v>
      </c>
      <c r="G34" s="28">
        <v>0</v>
      </c>
      <c r="H34" s="87">
        <v>39996</v>
      </c>
      <c r="I34" s="87">
        <v>39997</v>
      </c>
      <c r="J34" s="88">
        <v>5068</v>
      </c>
      <c r="K34" s="29"/>
    </row>
    <row r="35" spans="1:11" ht="12.75">
      <c r="A35" s="26" t="s">
        <v>222</v>
      </c>
      <c r="B35" s="84" t="s">
        <v>196</v>
      </c>
      <c r="C35" s="85" t="s">
        <v>223</v>
      </c>
      <c r="D35" s="27">
        <v>150</v>
      </c>
      <c r="E35" s="86">
        <v>169.95</v>
      </c>
      <c r="F35" s="19">
        <f t="shared" si="1"/>
        <v>19.94999999999999</v>
      </c>
      <c r="G35" s="28">
        <v>29</v>
      </c>
      <c r="H35" s="87">
        <v>39753</v>
      </c>
      <c r="I35" s="87">
        <v>39765</v>
      </c>
      <c r="J35" s="88">
        <v>2691118</v>
      </c>
      <c r="K35" s="29"/>
    </row>
    <row r="36" spans="1:11" ht="13.5" thickBot="1">
      <c r="A36" s="30" t="s">
        <v>217</v>
      </c>
      <c r="B36" s="31" t="s">
        <v>196</v>
      </c>
      <c r="C36" s="66" t="s">
        <v>218</v>
      </c>
      <c r="D36" s="33">
        <v>100</v>
      </c>
      <c r="E36" s="53">
        <v>89.6</v>
      </c>
      <c r="F36" s="19">
        <f t="shared" si="1"/>
        <v>-10.400000000000006</v>
      </c>
      <c r="G36" s="34">
        <v>0</v>
      </c>
      <c r="H36" s="35">
        <v>39753</v>
      </c>
      <c r="I36" s="35">
        <v>39765</v>
      </c>
      <c r="J36" s="75">
        <v>5106672</v>
      </c>
      <c r="K36" s="36"/>
    </row>
    <row r="37" spans="1:11" ht="12.75">
      <c r="A37" s="37"/>
      <c r="B37" s="38"/>
      <c r="C37" s="38"/>
      <c r="D37" s="39"/>
      <c r="E37" s="40"/>
      <c r="F37" s="41"/>
      <c r="G37" s="42"/>
      <c r="H37" s="43"/>
      <c r="I37" s="43"/>
      <c r="J37" s="67"/>
      <c r="K37" s="37"/>
    </row>
    <row r="38" spans="1:10" s="44" customFormat="1" ht="12.75">
      <c r="A38" s="44" t="s">
        <v>4</v>
      </c>
      <c r="D38" s="45">
        <f>SUM(D2:D36)</f>
        <v>29387.58</v>
      </c>
      <c r="E38" s="46">
        <f>SUM(E2:E36)</f>
        <v>25026.250000000007</v>
      </c>
      <c r="F38" s="47">
        <f>SUM(F2:F36)</f>
        <v>-4301.330000000002</v>
      </c>
      <c r="G38" s="45">
        <f>SUM(G2:G36)</f>
        <v>1252.3500000000001</v>
      </c>
      <c r="H38" s="48"/>
      <c r="I38" s="48"/>
      <c r="J38" s="68"/>
    </row>
  </sheetData>
  <sheetProtection/>
  <hyperlinks>
    <hyperlink ref="B6" r:id="rId1" display="RB's"/>
    <hyperlink ref="B3:B6" r:id="rId2" display="RB's"/>
    <hyperlink ref="B27" r:id="rId3" display="RB's"/>
    <hyperlink ref="B28" r:id="rId4" display="RB's"/>
    <hyperlink ref="B11" r:id="rId5" display="RB's"/>
    <hyperlink ref="B19" r:id="rId6" display="RB's"/>
    <hyperlink ref="B20" r:id="rId7" display="RB's"/>
    <hyperlink ref="B15" r:id="rId8" display="Vintage Air"/>
    <hyperlink ref="B24" r:id="rId9" display="Billet Specialties"/>
  </hyperlinks>
  <printOptions/>
  <pageMargins left="0.75" right="0.75" top="1" bottom="1" header="0.5" footer="0.5"/>
  <pageSetup horizontalDpi="314" verticalDpi="314" orientation="portrait" paperSize="9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selection activeCell="B28" sqref="B28"/>
    </sheetView>
  </sheetViews>
  <sheetFormatPr defaultColWidth="9.140625" defaultRowHeight="12.75"/>
  <cols>
    <col min="1" max="1" width="19.00390625" style="23" bestFit="1" customWidth="1"/>
    <col min="2" max="2" width="22.57421875" style="23" bestFit="1" customWidth="1"/>
    <col min="3" max="3" width="14.00390625" style="55" bestFit="1" customWidth="1"/>
    <col min="4" max="7" width="9.140625" style="49" bestFit="1" customWidth="1"/>
    <col min="8" max="9" width="9.7109375" style="50" bestFit="1" customWidth="1"/>
    <col min="10" max="10" width="9.140625" style="60" bestFit="1" customWidth="1"/>
    <col min="11" max="11" width="18.7109375" style="23" bestFit="1" customWidth="1"/>
    <col min="12" max="16384" width="9.140625" style="23" customWidth="1"/>
  </cols>
  <sheetData>
    <row r="1" spans="1:11" s="14" customFormat="1" ht="12.75">
      <c r="A1" s="7" t="s">
        <v>0</v>
      </c>
      <c r="B1" s="8" t="s">
        <v>1</v>
      </c>
      <c r="C1" s="8" t="s">
        <v>26</v>
      </c>
      <c r="D1" s="9" t="s">
        <v>11</v>
      </c>
      <c r="E1" s="10" t="s">
        <v>12</v>
      </c>
      <c r="F1" s="11" t="s">
        <v>5</v>
      </c>
      <c r="G1" s="9" t="s">
        <v>2</v>
      </c>
      <c r="H1" s="12" t="s">
        <v>6</v>
      </c>
      <c r="I1" s="12" t="s">
        <v>7</v>
      </c>
      <c r="J1" s="63" t="s">
        <v>23</v>
      </c>
      <c r="K1" s="13" t="s">
        <v>3</v>
      </c>
    </row>
    <row r="2" spans="1:11" ht="12.75">
      <c r="A2" s="15" t="s">
        <v>53</v>
      </c>
      <c r="B2" s="24" t="s">
        <v>114</v>
      </c>
      <c r="C2" s="51">
        <v>12298</v>
      </c>
      <c r="D2" s="17">
        <v>110</v>
      </c>
      <c r="E2" s="18">
        <f aca="true" t="shared" si="0" ref="E2:E15">D2</f>
        <v>110</v>
      </c>
      <c r="F2" s="19">
        <f aca="true" t="shared" si="1" ref="F2:F31">E2-D2</f>
        <v>0</v>
      </c>
      <c r="G2" s="20">
        <v>0</v>
      </c>
      <c r="H2" s="21">
        <v>39451</v>
      </c>
      <c r="I2" s="21">
        <v>39464</v>
      </c>
      <c r="J2" s="64"/>
      <c r="K2" s="22"/>
    </row>
    <row r="3" spans="1:11" ht="12.75">
      <c r="A3" s="15" t="s">
        <v>198</v>
      </c>
      <c r="B3" s="25" t="s">
        <v>54</v>
      </c>
      <c r="C3" s="70"/>
      <c r="D3" s="17">
        <v>3000</v>
      </c>
      <c r="E3" s="18">
        <v>30600</v>
      </c>
      <c r="F3" s="19">
        <f t="shared" si="1"/>
        <v>27600</v>
      </c>
      <c r="G3" s="20">
        <v>0</v>
      </c>
      <c r="H3" s="21"/>
      <c r="I3" s="21"/>
      <c r="J3" s="64"/>
      <c r="K3" s="22" t="s">
        <v>260</v>
      </c>
    </row>
    <row r="4" spans="1:11" ht="12.75">
      <c r="A4" s="15" t="s">
        <v>55</v>
      </c>
      <c r="B4" s="25"/>
      <c r="C4" s="70"/>
      <c r="D4" s="17">
        <v>0</v>
      </c>
      <c r="E4" s="18">
        <f t="shared" si="0"/>
        <v>0</v>
      </c>
      <c r="F4" s="19">
        <f t="shared" si="1"/>
        <v>0</v>
      </c>
      <c r="G4" s="20">
        <v>0</v>
      </c>
      <c r="H4" s="21"/>
      <c r="I4" s="21"/>
      <c r="J4" s="64"/>
      <c r="K4" s="22"/>
    </row>
    <row r="5" spans="1:11" ht="12.75">
      <c r="A5" s="15" t="s">
        <v>269</v>
      </c>
      <c r="B5" s="25" t="s">
        <v>104</v>
      </c>
      <c r="C5" s="70" t="s">
        <v>270</v>
      </c>
      <c r="D5" s="17">
        <v>0</v>
      </c>
      <c r="E5" s="18">
        <v>65.9</v>
      </c>
      <c r="F5" s="19">
        <f t="shared" si="1"/>
        <v>65.9</v>
      </c>
      <c r="G5" s="20">
        <v>24.63</v>
      </c>
      <c r="H5" s="21">
        <v>40037</v>
      </c>
      <c r="I5" s="21">
        <v>40056</v>
      </c>
      <c r="J5" s="64">
        <v>13390</v>
      </c>
      <c r="K5" s="22"/>
    </row>
    <row r="6" spans="1:11" ht="12.75">
      <c r="A6" s="15" t="s">
        <v>46</v>
      </c>
      <c r="B6" s="24" t="s">
        <v>82</v>
      </c>
      <c r="C6" s="71" t="s">
        <v>83</v>
      </c>
      <c r="D6" s="17">
        <v>900</v>
      </c>
      <c r="E6" s="18">
        <f t="shared" si="0"/>
        <v>900</v>
      </c>
      <c r="F6" s="19">
        <f t="shared" si="1"/>
        <v>0</v>
      </c>
      <c r="G6" s="20">
        <v>0</v>
      </c>
      <c r="H6" s="21"/>
      <c r="I6" s="21"/>
      <c r="J6" s="64"/>
      <c r="K6" s="22" t="s">
        <v>48</v>
      </c>
    </row>
    <row r="7" spans="1:11" ht="12.75">
      <c r="A7" s="15" t="s">
        <v>47</v>
      </c>
      <c r="B7" s="25"/>
      <c r="C7" s="70"/>
      <c r="D7" s="17">
        <v>0</v>
      </c>
      <c r="E7" s="18">
        <v>450</v>
      </c>
      <c r="F7" s="19">
        <f t="shared" si="1"/>
        <v>450</v>
      </c>
      <c r="G7" s="20">
        <v>0</v>
      </c>
      <c r="H7" s="21"/>
      <c r="I7" s="21"/>
      <c r="J7" s="64"/>
      <c r="K7" s="22"/>
    </row>
    <row r="8" spans="1:11" ht="12.75">
      <c r="A8" s="15" t="s">
        <v>107</v>
      </c>
      <c r="B8" s="24" t="s">
        <v>20</v>
      </c>
      <c r="C8" s="51" t="s">
        <v>118</v>
      </c>
      <c r="D8" s="17">
        <v>360</v>
      </c>
      <c r="E8" s="18">
        <f t="shared" si="0"/>
        <v>360</v>
      </c>
      <c r="F8" s="19">
        <f t="shared" si="1"/>
        <v>0</v>
      </c>
      <c r="G8" s="20">
        <v>0</v>
      </c>
      <c r="H8" s="21">
        <v>39279</v>
      </c>
      <c r="I8" s="21">
        <v>39302</v>
      </c>
      <c r="J8" s="64" t="s">
        <v>120</v>
      </c>
      <c r="K8" s="22"/>
    </row>
    <row r="9" spans="1:11" ht="12.75">
      <c r="A9" s="15" t="s">
        <v>60</v>
      </c>
      <c r="B9" s="24" t="s">
        <v>56</v>
      </c>
      <c r="C9" s="51" t="s">
        <v>59</v>
      </c>
      <c r="D9" s="17">
        <v>19.95</v>
      </c>
      <c r="E9" s="18">
        <f t="shared" si="0"/>
        <v>19.95</v>
      </c>
      <c r="F9" s="19">
        <f t="shared" si="1"/>
        <v>0</v>
      </c>
      <c r="G9" s="20">
        <v>0</v>
      </c>
      <c r="H9" s="21"/>
      <c r="I9" s="21"/>
      <c r="J9" s="64"/>
      <c r="K9" s="22"/>
    </row>
    <row r="10" spans="1:11" ht="12.75">
      <c r="A10" s="15" t="s">
        <v>96</v>
      </c>
      <c r="B10" s="25" t="s">
        <v>113</v>
      </c>
      <c r="C10" s="70"/>
      <c r="D10" s="17">
        <v>1000</v>
      </c>
      <c r="E10" s="18">
        <f t="shared" si="0"/>
        <v>1000</v>
      </c>
      <c r="F10" s="19">
        <f t="shared" si="1"/>
        <v>0</v>
      </c>
      <c r="G10" s="20">
        <v>0</v>
      </c>
      <c r="H10" s="21">
        <v>39234</v>
      </c>
      <c r="I10" s="21">
        <v>39295</v>
      </c>
      <c r="J10" s="64" t="s">
        <v>93</v>
      </c>
      <c r="K10" s="22"/>
    </row>
    <row r="11" spans="1:11" ht="12.75">
      <c r="A11" s="15" t="s">
        <v>103</v>
      </c>
      <c r="B11" s="61" t="s">
        <v>104</v>
      </c>
      <c r="C11" s="55" t="s">
        <v>109</v>
      </c>
      <c r="D11" s="17">
        <v>6.95</v>
      </c>
      <c r="E11" s="18">
        <f t="shared" si="0"/>
        <v>6.95</v>
      </c>
      <c r="F11" s="19">
        <f t="shared" si="1"/>
        <v>0</v>
      </c>
      <c r="G11" s="20">
        <v>18.85</v>
      </c>
      <c r="H11" s="21">
        <v>39276</v>
      </c>
      <c r="I11" s="21">
        <v>39283</v>
      </c>
      <c r="J11" s="64">
        <v>2140</v>
      </c>
      <c r="K11" s="22"/>
    </row>
    <row r="12" spans="1:11" ht="12.75">
      <c r="A12" s="15" t="s">
        <v>108</v>
      </c>
      <c r="B12" s="24" t="s">
        <v>20</v>
      </c>
      <c r="C12" s="51" t="s">
        <v>119</v>
      </c>
      <c r="D12" s="17">
        <v>380</v>
      </c>
      <c r="E12" s="18">
        <f t="shared" si="0"/>
        <v>380</v>
      </c>
      <c r="F12" s="19">
        <f t="shared" si="1"/>
        <v>0</v>
      </c>
      <c r="G12" s="20">
        <v>0</v>
      </c>
      <c r="H12" s="21">
        <v>39279</v>
      </c>
      <c r="I12" s="21">
        <v>39302</v>
      </c>
      <c r="J12" s="64" t="s">
        <v>120</v>
      </c>
      <c r="K12" s="22"/>
    </row>
    <row r="13" spans="1:11" ht="12.75">
      <c r="A13" s="15" t="s">
        <v>132</v>
      </c>
      <c r="B13" s="24" t="s">
        <v>20</v>
      </c>
      <c r="C13" s="51" t="s">
        <v>133</v>
      </c>
      <c r="D13" s="17">
        <v>370</v>
      </c>
      <c r="E13" s="18">
        <v>370</v>
      </c>
      <c r="F13" s="19">
        <f t="shared" si="1"/>
        <v>0</v>
      </c>
      <c r="G13" s="20">
        <v>45</v>
      </c>
      <c r="H13" s="21">
        <v>39401</v>
      </c>
      <c r="I13" s="21">
        <v>39411</v>
      </c>
      <c r="J13" s="64">
        <v>109762</v>
      </c>
      <c r="K13" s="22"/>
    </row>
    <row r="14" spans="1:11" ht="12.75">
      <c r="A14" s="15" t="s">
        <v>134</v>
      </c>
      <c r="B14" s="24" t="s">
        <v>114</v>
      </c>
      <c r="C14" s="51">
        <v>10939</v>
      </c>
      <c r="D14" s="17">
        <v>49</v>
      </c>
      <c r="E14" s="18">
        <f t="shared" si="0"/>
        <v>49</v>
      </c>
      <c r="F14" s="19">
        <f t="shared" si="1"/>
        <v>0</v>
      </c>
      <c r="G14" s="20">
        <v>15</v>
      </c>
      <c r="H14" s="21">
        <v>39451</v>
      </c>
      <c r="I14" s="21">
        <v>39464</v>
      </c>
      <c r="J14" s="64"/>
      <c r="K14" s="22"/>
    </row>
    <row r="15" spans="1:11" ht="12.75">
      <c r="A15" s="15" t="s">
        <v>142</v>
      </c>
      <c r="B15" s="24" t="s">
        <v>20</v>
      </c>
      <c r="C15" s="51" t="s">
        <v>138</v>
      </c>
      <c r="D15" s="17">
        <v>32</v>
      </c>
      <c r="E15" s="18">
        <f t="shared" si="0"/>
        <v>32</v>
      </c>
      <c r="F15" s="19">
        <f t="shared" si="1"/>
        <v>0</v>
      </c>
      <c r="G15" s="20">
        <v>3.2</v>
      </c>
      <c r="H15" s="21">
        <v>39521</v>
      </c>
      <c r="I15" s="21">
        <v>39541</v>
      </c>
      <c r="J15" s="64">
        <v>113598</v>
      </c>
      <c r="K15" s="22"/>
    </row>
    <row r="16" spans="1:11" ht="12.75">
      <c r="A16" s="15" t="s">
        <v>143</v>
      </c>
      <c r="B16" s="61" t="s">
        <v>170</v>
      </c>
      <c r="C16" s="51">
        <v>751272</v>
      </c>
      <c r="D16" s="17">
        <v>425</v>
      </c>
      <c r="E16" s="18">
        <v>475</v>
      </c>
      <c r="F16" s="19">
        <f t="shared" si="1"/>
        <v>50</v>
      </c>
      <c r="G16" s="20">
        <v>72.07</v>
      </c>
      <c r="H16" s="21">
        <v>39591</v>
      </c>
      <c r="I16" s="21">
        <v>39596</v>
      </c>
      <c r="J16" s="64">
        <v>5230801</v>
      </c>
      <c r="K16" s="22"/>
    </row>
    <row r="17" spans="1:11" ht="12.75">
      <c r="A17" s="15" t="s">
        <v>144</v>
      </c>
      <c r="B17" s="61" t="s">
        <v>170</v>
      </c>
      <c r="C17" s="51">
        <v>751273</v>
      </c>
      <c r="D17" s="17">
        <v>425</v>
      </c>
      <c r="E17" s="18">
        <v>475</v>
      </c>
      <c r="F17" s="19">
        <f t="shared" si="1"/>
        <v>50</v>
      </c>
      <c r="G17" s="20">
        <v>72.06</v>
      </c>
      <c r="H17" s="21">
        <v>39591</v>
      </c>
      <c r="I17" s="21">
        <v>39596</v>
      </c>
      <c r="J17" s="64">
        <v>5220801</v>
      </c>
      <c r="K17" s="22"/>
    </row>
    <row r="18" spans="1:11" ht="12.75">
      <c r="A18" s="15" t="s">
        <v>229</v>
      </c>
      <c r="B18" s="62" t="s">
        <v>104</v>
      </c>
      <c r="C18" s="51" t="s">
        <v>232</v>
      </c>
      <c r="D18" s="17">
        <v>0</v>
      </c>
      <c r="E18" s="18">
        <v>7.95</v>
      </c>
      <c r="F18" s="19">
        <f t="shared" si="1"/>
        <v>7.95</v>
      </c>
      <c r="G18" s="20">
        <v>0</v>
      </c>
      <c r="H18" s="21">
        <v>39755</v>
      </c>
      <c r="I18" s="21">
        <v>39783</v>
      </c>
      <c r="J18" s="64">
        <v>7035362</v>
      </c>
      <c r="K18" s="22"/>
    </row>
    <row r="19" spans="1:11" ht="12.75">
      <c r="A19" s="15" t="s">
        <v>235</v>
      </c>
      <c r="B19" s="62" t="s">
        <v>104</v>
      </c>
      <c r="C19" s="51"/>
      <c r="D19" s="17">
        <v>12.95</v>
      </c>
      <c r="E19" s="18">
        <v>12.95</v>
      </c>
      <c r="F19" s="19">
        <f t="shared" si="1"/>
        <v>0</v>
      </c>
      <c r="G19" s="20">
        <v>0</v>
      </c>
      <c r="H19" s="21">
        <v>39933</v>
      </c>
      <c r="I19" s="21"/>
      <c r="J19" s="64"/>
      <c r="K19" s="22"/>
    </row>
    <row r="20" spans="1:11" ht="12.75">
      <c r="A20" s="15" t="s">
        <v>236</v>
      </c>
      <c r="B20" s="62" t="s">
        <v>104</v>
      </c>
      <c r="C20" s="51"/>
      <c r="D20" s="17">
        <v>16.95</v>
      </c>
      <c r="E20" s="18">
        <v>16.95</v>
      </c>
      <c r="F20" s="19">
        <f t="shared" si="1"/>
        <v>0</v>
      </c>
      <c r="G20" s="20">
        <v>12.45</v>
      </c>
      <c r="H20" s="21">
        <v>39933</v>
      </c>
      <c r="I20" s="21"/>
      <c r="J20" s="64"/>
      <c r="K20" s="22"/>
    </row>
    <row r="21" spans="1:11" ht="12.75">
      <c r="A21" s="15" t="s">
        <v>230</v>
      </c>
      <c r="B21" s="62" t="s">
        <v>104</v>
      </c>
      <c r="C21" s="51" t="s">
        <v>233</v>
      </c>
      <c r="D21" s="17">
        <v>0</v>
      </c>
      <c r="E21" s="18">
        <v>42.95</v>
      </c>
      <c r="F21" s="19">
        <f t="shared" si="1"/>
        <v>42.95</v>
      </c>
      <c r="G21" s="20">
        <v>0</v>
      </c>
      <c r="H21" s="21">
        <v>39755</v>
      </c>
      <c r="I21" s="21">
        <v>39783</v>
      </c>
      <c r="J21" s="64">
        <v>7035362</v>
      </c>
      <c r="K21" s="22"/>
    </row>
    <row r="22" spans="1:11" ht="12.75">
      <c r="A22" s="15" t="s">
        <v>231</v>
      </c>
      <c r="B22" s="62" t="s">
        <v>104</v>
      </c>
      <c r="C22" s="51" t="s">
        <v>234</v>
      </c>
      <c r="D22" s="17">
        <v>0</v>
      </c>
      <c r="E22" s="18">
        <v>42.95</v>
      </c>
      <c r="F22" s="19">
        <f t="shared" si="1"/>
        <v>42.95</v>
      </c>
      <c r="G22" s="20">
        <v>0</v>
      </c>
      <c r="H22" s="21">
        <v>39755</v>
      </c>
      <c r="I22" s="21">
        <v>39783</v>
      </c>
      <c r="J22" s="64">
        <v>7035362</v>
      </c>
      <c r="K22" s="22"/>
    </row>
    <row r="23" spans="1:11" ht="12.75">
      <c r="A23" s="15" t="s">
        <v>261</v>
      </c>
      <c r="B23" s="62" t="s">
        <v>200</v>
      </c>
      <c r="C23" s="51" t="s">
        <v>262</v>
      </c>
      <c r="D23" s="17">
        <v>0</v>
      </c>
      <c r="E23" s="18">
        <v>21.75</v>
      </c>
      <c r="F23" s="19">
        <f t="shared" si="1"/>
        <v>21.75</v>
      </c>
      <c r="G23" s="20">
        <v>0</v>
      </c>
      <c r="H23" s="21">
        <v>40029</v>
      </c>
      <c r="I23" s="21">
        <v>40031</v>
      </c>
      <c r="J23" s="64">
        <v>6592117</v>
      </c>
      <c r="K23" s="22"/>
    </row>
    <row r="24" spans="1:11" ht="12.75">
      <c r="A24" s="15" t="s">
        <v>274</v>
      </c>
      <c r="B24" s="62" t="s">
        <v>104</v>
      </c>
      <c r="C24" s="51" t="s">
        <v>273</v>
      </c>
      <c r="D24" s="17">
        <v>150</v>
      </c>
      <c r="E24" s="18">
        <v>423.6</v>
      </c>
      <c r="F24" s="19">
        <f t="shared" si="1"/>
        <v>273.6</v>
      </c>
      <c r="G24" s="20">
        <v>22.3</v>
      </c>
      <c r="H24" s="21">
        <v>40100</v>
      </c>
      <c r="I24" s="21">
        <v>40103</v>
      </c>
      <c r="J24" s="64">
        <v>14392</v>
      </c>
      <c r="K24" s="22"/>
    </row>
    <row r="25" spans="1:11" ht="12.75">
      <c r="A25" s="15" t="s">
        <v>275</v>
      </c>
      <c r="B25" s="62" t="s">
        <v>104</v>
      </c>
      <c r="C25" s="51" t="s">
        <v>276</v>
      </c>
      <c r="D25" s="17">
        <v>200</v>
      </c>
      <c r="E25" s="18">
        <v>219.95</v>
      </c>
      <c r="F25" s="19">
        <f t="shared" si="1"/>
        <v>19.94999999999999</v>
      </c>
      <c r="G25" s="20">
        <v>0</v>
      </c>
      <c r="H25" s="21">
        <v>40100</v>
      </c>
      <c r="I25" s="21">
        <v>40114</v>
      </c>
      <c r="J25" s="64">
        <v>14513</v>
      </c>
      <c r="K25" s="22"/>
    </row>
    <row r="26" spans="1:11" ht="12.75">
      <c r="A26" s="15" t="s">
        <v>277</v>
      </c>
      <c r="B26" s="62" t="s">
        <v>104</v>
      </c>
      <c r="C26" s="51" t="s">
        <v>278</v>
      </c>
      <c r="D26" s="17">
        <v>0</v>
      </c>
      <c r="E26" s="18">
        <v>129.95</v>
      </c>
      <c r="F26" s="19">
        <f t="shared" si="1"/>
        <v>129.95</v>
      </c>
      <c r="G26" s="20">
        <v>0</v>
      </c>
      <c r="H26" s="21">
        <v>40100</v>
      </c>
      <c r="I26" s="21">
        <v>40114</v>
      </c>
      <c r="J26" s="64">
        <v>14513</v>
      </c>
      <c r="K26" s="22"/>
    </row>
    <row r="27" spans="1:11" ht="12.75">
      <c r="A27" s="15" t="s">
        <v>177</v>
      </c>
      <c r="B27" s="16" t="s">
        <v>178</v>
      </c>
      <c r="C27" s="51"/>
      <c r="D27" s="17">
        <v>0</v>
      </c>
      <c r="E27" s="18">
        <v>34.96</v>
      </c>
      <c r="F27" s="19">
        <f t="shared" si="1"/>
        <v>34.96</v>
      </c>
      <c r="G27" s="20">
        <v>0</v>
      </c>
      <c r="H27" s="21">
        <v>39750</v>
      </c>
      <c r="I27" s="21">
        <v>39750</v>
      </c>
      <c r="J27" s="64">
        <v>21449</v>
      </c>
      <c r="K27" s="22"/>
    </row>
    <row r="28" spans="1:11" ht="12.75">
      <c r="A28" s="26" t="s">
        <v>237</v>
      </c>
      <c r="B28" s="99" t="s">
        <v>238</v>
      </c>
      <c r="C28" s="79" t="s">
        <v>239</v>
      </c>
      <c r="D28" s="27">
        <v>0</v>
      </c>
      <c r="E28" s="18">
        <v>77</v>
      </c>
      <c r="F28" s="19">
        <f t="shared" si="1"/>
        <v>77</v>
      </c>
      <c r="G28" s="28">
        <v>16</v>
      </c>
      <c r="H28" s="87">
        <v>39946</v>
      </c>
      <c r="I28" s="87"/>
      <c r="J28" s="97">
        <v>13460</v>
      </c>
      <c r="K28" s="29"/>
    </row>
    <row r="29" spans="1:11" ht="13.5" thickBot="1">
      <c r="A29" s="26" t="s">
        <v>192</v>
      </c>
      <c r="B29" s="32" t="s">
        <v>190</v>
      </c>
      <c r="C29" s="79" t="s">
        <v>193</v>
      </c>
      <c r="D29" s="27">
        <v>850</v>
      </c>
      <c r="E29" s="18">
        <v>850</v>
      </c>
      <c r="F29" s="19">
        <f t="shared" si="1"/>
        <v>0</v>
      </c>
      <c r="G29" s="28">
        <v>325</v>
      </c>
      <c r="H29" s="35">
        <v>39668</v>
      </c>
      <c r="I29" s="35">
        <v>39706</v>
      </c>
      <c r="J29" s="65">
        <v>13484</v>
      </c>
      <c r="K29" s="29"/>
    </row>
    <row r="30" spans="1:11" ht="13.5" thickBot="1">
      <c r="A30" s="26" t="s">
        <v>194</v>
      </c>
      <c r="B30" s="32" t="s">
        <v>190</v>
      </c>
      <c r="C30" s="79" t="s">
        <v>195</v>
      </c>
      <c r="D30" s="27">
        <v>110</v>
      </c>
      <c r="E30" s="18">
        <v>110</v>
      </c>
      <c r="F30" s="19">
        <f t="shared" si="1"/>
        <v>0</v>
      </c>
      <c r="G30" s="28">
        <v>0</v>
      </c>
      <c r="H30" s="35">
        <v>39668</v>
      </c>
      <c r="I30" s="35">
        <v>39706</v>
      </c>
      <c r="J30" s="65">
        <v>13484</v>
      </c>
      <c r="K30" s="29"/>
    </row>
    <row r="31" spans="1:11" ht="13.5" thickBot="1">
      <c r="A31" s="30" t="s">
        <v>189</v>
      </c>
      <c r="B31" s="32" t="s">
        <v>190</v>
      </c>
      <c r="C31" s="72" t="s">
        <v>191</v>
      </c>
      <c r="D31" s="33">
        <v>1620</v>
      </c>
      <c r="E31" s="18">
        <v>1620</v>
      </c>
      <c r="F31" s="19">
        <f t="shared" si="1"/>
        <v>0</v>
      </c>
      <c r="G31" s="34">
        <v>70</v>
      </c>
      <c r="H31" s="35">
        <v>39668</v>
      </c>
      <c r="I31" s="35">
        <v>39706</v>
      </c>
      <c r="J31" s="65">
        <v>13484</v>
      </c>
      <c r="K31" s="36"/>
    </row>
    <row r="32" spans="1:11" ht="12.75">
      <c r="A32" s="37"/>
      <c r="B32" s="38"/>
      <c r="C32" s="54"/>
      <c r="D32" s="39"/>
      <c r="E32" s="40"/>
      <c r="F32" s="41"/>
      <c r="G32" s="42"/>
      <c r="H32" s="43"/>
      <c r="I32" s="43"/>
      <c r="J32" s="58"/>
      <c r="K32" s="37"/>
    </row>
    <row r="33" spans="1:10" s="44" customFormat="1" ht="12.75">
      <c r="A33" s="44" t="s">
        <v>4</v>
      </c>
      <c r="C33" s="14"/>
      <c r="D33" s="45">
        <f>SUM(D2:D31)</f>
        <v>10037.8</v>
      </c>
      <c r="E33" s="46">
        <f>SUM(E2:E31)</f>
        <v>38904.75999999998</v>
      </c>
      <c r="F33" s="47">
        <f>SUM(F2:F31)</f>
        <v>28866.960000000003</v>
      </c>
      <c r="G33" s="45">
        <f>SUM(G2:G31)</f>
        <v>696.56</v>
      </c>
      <c r="H33" s="48"/>
      <c r="I33" s="48"/>
      <c r="J33" s="59"/>
    </row>
  </sheetData>
  <sheetProtection/>
  <hyperlinks>
    <hyperlink ref="B2" r:id="rId1" display="RB's"/>
    <hyperlink ref="B9" r:id="rId2" display="LMC"/>
    <hyperlink ref="B6" r:id="rId3" display="Street Rod HQS"/>
    <hyperlink ref="B11" r:id="rId4" display="Tuckers"/>
    <hyperlink ref="B8" r:id="rId5" display="RB's"/>
    <hyperlink ref="B12" r:id="rId6" display="RB's"/>
    <hyperlink ref="B15" r:id="rId7" display="RB's"/>
    <hyperlink ref="B17" r:id="rId8" display="Bitchin'"/>
    <hyperlink ref="B16" r:id="rId9" display="Bitchin'"/>
    <hyperlink ref="B28" r:id="rId10" display="Wood and Parts"/>
  </hyperlinks>
  <printOptions/>
  <pageMargins left="0.75" right="0.75" top="1" bottom="1" header="0.5" footer="0.5"/>
  <pageSetup orientation="landscape"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PageLayoutView="0" workbookViewId="0" topLeftCell="A25">
      <selection activeCell="I53" sqref="I53"/>
    </sheetView>
  </sheetViews>
  <sheetFormatPr defaultColWidth="9.140625" defaultRowHeight="12.75"/>
  <cols>
    <col min="1" max="1" width="22.140625" style="23" bestFit="1" customWidth="1"/>
    <col min="2" max="2" width="23.00390625" style="23" bestFit="1" customWidth="1"/>
    <col min="3" max="3" width="15.8515625" style="55" bestFit="1" customWidth="1"/>
    <col min="4" max="4" width="8.57421875" style="49" bestFit="1" customWidth="1"/>
    <col min="5" max="5" width="9.8515625" style="49" customWidth="1"/>
    <col min="6" max="6" width="8.7109375" style="49" bestFit="1" customWidth="1"/>
    <col min="7" max="7" width="9.140625" style="49" bestFit="1" customWidth="1"/>
    <col min="8" max="8" width="9.7109375" style="50" bestFit="1" customWidth="1"/>
    <col min="9" max="9" width="9.28125" style="50" bestFit="1" customWidth="1"/>
    <col min="10" max="10" width="11.7109375" style="60" bestFit="1" customWidth="1"/>
    <col min="11" max="11" width="49.140625" style="23" bestFit="1" customWidth="1"/>
    <col min="12" max="16384" width="9.140625" style="23" customWidth="1"/>
  </cols>
  <sheetData>
    <row r="1" spans="1:11" s="14" customFormat="1" ht="12.75">
      <c r="A1" s="7" t="s">
        <v>0</v>
      </c>
      <c r="B1" s="8" t="s">
        <v>1</v>
      </c>
      <c r="C1" s="8" t="s">
        <v>26</v>
      </c>
      <c r="D1" s="9" t="s">
        <v>11</v>
      </c>
      <c r="E1" s="10" t="s">
        <v>12</v>
      </c>
      <c r="F1" s="11" t="s">
        <v>5</v>
      </c>
      <c r="G1" s="9" t="s">
        <v>2</v>
      </c>
      <c r="H1" s="12" t="s">
        <v>6</v>
      </c>
      <c r="I1" s="12" t="s">
        <v>7</v>
      </c>
      <c r="J1" s="103" t="s">
        <v>23</v>
      </c>
      <c r="K1" s="13" t="s">
        <v>3</v>
      </c>
    </row>
    <row r="2" spans="1:11" ht="12.75">
      <c r="A2" s="77" t="s">
        <v>256</v>
      </c>
      <c r="B2" s="62" t="s">
        <v>179</v>
      </c>
      <c r="C2" s="52"/>
      <c r="D2" s="108">
        <v>45</v>
      </c>
      <c r="E2" s="18">
        <v>43.95</v>
      </c>
      <c r="F2" s="106">
        <f aca="true" t="shared" si="0" ref="F2:F50">E2-D2</f>
        <v>-1.0499999999999972</v>
      </c>
      <c r="G2" s="20">
        <v>45</v>
      </c>
      <c r="H2" s="21">
        <v>39995</v>
      </c>
      <c r="I2" s="21">
        <v>39996</v>
      </c>
      <c r="J2" s="56"/>
      <c r="K2" s="78"/>
    </row>
    <row r="3" spans="1:11" ht="12.75">
      <c r="A3" s="15" t="s">
        <v>61</v>
      </c>
      <c r="B3" s="61" t="s">
        <v>62</v>
      </c>
      <c r="C3" s="51" t="s">
        <v>63</v>
      </c>
      <c r="D3" s="108">
        <f>690+185</f>
        <v>875</v>
      </c>
      <c r="E3" s="18">
        <f>675+170</f>
        <v>845</v>
      </c>
      <c r="F3" s="106">
        <f t="shared" si="0"/>
        <v>-30</v>
      </c>
      <c r="G3" s="20">
        <v>0</v>
      </c>
      <c r="H3" s="21"/>
      <c r="I3" s="21"/>
      <c r="J3" s="56"/>
      <c r="K3" s="22" t="s">
        <v>64</v>
      </c>
    </row>
    <row r="4" spans="1:11" ht="12.75">
      <c r="A4" s="15" t="s">
        <v>49</v>
      </c>
      <c r="B4" s="16"/>
      <c r="C4" s="51"/>
      <c r="D4" s="108">
        <v>0</v>
      </c>
      <c r="E4" s="18">
        <f>D4</f>
        <v>0</v>
      </c>
      <c r="F4" s="106">
        <f t="shared" si="0"/>
        <v>0</v>
      </c>
      <c r="G4" s="20">
        <v>0</v>
      </c>
      <c r="H4" s="21"/>
      <c r="I4" s="21"/>
      <c r="J4" s="56"/>
      <c r="K4" s="22"/>
    </row>
    <row r="5" spans="1:11" ht="12.75">
      <c r="A5" s="15" t="s">
        <v>126</v>
      </c>
      <c r="B5" s="24" t="s">
        <v>20</v>
      </c>
      <c r="C5" s="52" t="s">
        <v>127</v>
      </c>
      <c r="D5" s="108">
        <v>32.75</v>
      </c>
      <c r="E5" s="18">
        <v>32.75</v>
      </c>
      <c r="F5" s="106">
        <f t="shared" si="0"/>
        <v>0</v>
      </c>
      <c r="G5" s="20">
        <v>0</v>
      </c>
      <c r="H5" s="21">
        <v>39507</v>
      </c>
      <c r="I5" s="21">
        <v>39522</v>
      </c>
      <c r="J5" s="56">
        <v>113098</v>
      </c>
      <c r="K5" s="22"/>
    </row>
    <row r="6" spans="1:11" ht="12.75">
      <c r="A6" s="15" t="s">
        <v>124</v>
      </c>
      <c r="B6" s="24" t="s">
        <v>20</v>
      </c>
      <c r="C6" s="52" t="s">
        <v>125</v>
      </c>
      <c r="D6" s="108">
        <v>32.75</v>
      </c>
      <c r="E6" s="18">
        <v>32.75</v>
      </c>
      <c r="F6" s="106">
        <f t="shared" si="0"/>
        <v>0</v>
      </c>
      <c r="G6" s="20">
        <v>0</v>
      </c>
      <c r="H6" s="21">
        <v>39507</v>
      </c>
      <c r="I6" s="21">
        <v>39522</v>
      </c>
      <c r="J6" s="56">
        <v>113098</v>
      </c>
      <c r="K6" s="22"/>
    </row>
    <row r="7" spans="1:11" ht="12.75">
      <c r="A7" s="15" t="s">
        <v>52</v>
      </c>
      <c r="B7" s="16"/>
      <c r="C7" s="51"/>
      <c r="D7" s="108">
        <v>0</v>
      </c>
      <c r="E7" s="18">
        <f>D7</f>
        <v>0</v>
      </c>
      <c r="F7" s="106">
        <f t="shared" si="0"/>
        <v>0</v>
      </c>
      <c r="G7" s="20">
        <v>0</v>
      </c>
      <c r="H7" s="21"/>
      <c r="I7" s="21"/>
      <c r="J7" s="56"/>
      <c r="K7" s="22"/>
    </row>
    <row r="8" spans="1:11" ht="12.75">
      <c r="A8" s="77" t="s">
        <v>224</v>
      </c>
      <c r="B8" s="62" t="s">
        <v>104</v>
      </c>
      <c r="C8" s="52" t="s">
        <v>226</v>
      </c>
      <c r="D8" s="108">
        <v>0</v>
      </c>
      <c r="E8" s="18">
        <f>46.95*2</f>
        <v>93.9</v>
      </c>
      <c r="F8" s="106">
        <f t="shared" si="0"/>
        <v>93.9</v>
      </c>
      <c r="G8" s="20"/>
      <c r="H8" s="21">
        <v>39755</v>
      </c>
      <c r="I8" s="21">
        <v>39783</v>
      </c>
      <c r="J8" s="81">
        <v>7035362</v>
      </c>
      <c r="K8" s="78"/>
    </row>
    <row r="9" spans="1:11" ht="12.75">
      <c r="A9" s="15" t="s">
        <v>105</v>
      </c>
      <c r="B9" s="61" t="s">
        <v>104</v>
      </c>
      <c r="C9" s="51" t="s">
        <v>110</v>
      </c>
      <c r="D9" s="108">
        <v>7.5</v>
      </c>
      <c r="E9" s="18">
        <v>0</v>
      </c>
      <c r="F9" s="106">
        <f t="shared" si="0"/>
        <v>-7.5</v>
      </c>
      <c r="G9" s="20">
        <v>0</v>
      </c>
      <c r="H9" s="21">
        <v>39276</v>
      </c>
      <c r="I9" s="21">
        <v>39253</v>
      </c>
      <c r="J9" s="56">
        <v>2140</v>
      </c>
      <c r="K9" s="22"/>
    </row>
    <row r="10" spans="1:11" ht="12.75">
      <c r="A10" s="15" t="s">
        <v>102</v>
      </c>
      <c r="B10" s="61" t="s">
        <v>104</v>
      </c>
      <c r="C10" s="51" t="s">
        <v>111</v>
      </c>
      <c r="D10" s="108">
        <v>16.95</v>
      </c>
      <c r="E10" s="18">
        <v>0</v>
      </c>
      <c r="F10" s="106">
        <f t="shared" si="0"/>
        <v>-16.95</v>
      </c>
      <c r="G10" s="20">
        <v>0</v>
      </c>
      <c r="H10" s="21">
        <v>39276</v>
      </c>
      <c r="I10" s="21">
        <v>39253</v>
      </c>
      <c r="J10" s="56">
        <v>2140</v>
      </c>
      <c r="K10" s="22"/>
    </row>
    <row r="11" spans="1:11" ht="12.75">
      <c r="A11" s="15" t="s">
        <v>69</v>
      </c>
      <c r="B11" s="24" t="s">
        <v>67</v>
      </c>
      <c r="C11" s="52" t="s">
        <v>70</v>
      </c>
      <c r="D11" s="108">
        <v>34.95</v>
      </c>
      <c r="E11" s="18">
        <v>0</v>
      </c>
      <c r="F11" s="106">
        <f t="shared" si="0"/>
        <v>-34.95</v>
      </c>
      <c r="G11" s="20"/>
      <c r="H11" s="21"/>
      <c r="I11" s="21"/>
      <c r="J11" s="56"/>
      <c r="K11" s="22" t="s">
        <v>137</v>
      </c>
    </row>
    <row r="12" spans="1:11" ht="12.75">
      <c r="A12" s="15" t="s">
        <v>122</v>
      </c>
      <c r="B12" s="24" t="s">
        <v>20</v>
      </c>
      <c r="C12" s="52" t="s">
        <v>123</v>
      </c>
      <c r="D12" s="108">
        <v>275</v>
      </c>
      <c r="E12" s="18">
        <v>275</v>
      </c>
      <c r="F12" s="106">
        <f t="shared" si="0"/>
        <v>0</v>
      </c>
      <c r="G12" s="20">
        <v>49</v>
      </c>
      <c r="H12" s="21">
        <v>39507</v>
      </c>
      <c r="I12" s="21">
        <v>39538</v>
      </c>
      <c r="J12" s="56">
        <v>113098</v>
      </c>
      <c r="K12" s="22"/>
    </row>
    <row r="13" spans="1:11" ht="12.75">
      <c r="A13" s="77" t="s">
        <v>213</v>
      </c>
      <c r="B13" s="16" t="s">
        <v>200</v>
      </c>
      <c r="C13" s="51" t="s">
        <v>214</v>
      </c>
      <c r="D13" s="108">
        <v>100</v>
      </c>
      <c r="E13" s="20">
        <v>119.95</v>
      </c>
      <c r="F13" s="106">
        <f t="shared" si="0"/>
        <v>19.950000000000003</v>
      </c>
      <c r="G13" s="20">
        <v>11.95</v>
      </c>
      <c r="H13" s="21">
        <v>39873</v>
      </c>
      <c r="I13" s="21">
        <v>39879</v>
      </c>
      <c r="J13" s="56">
        <v>5929006</v>
      </c>
      <c r="K13" s="22" t="s">
        <v>215</v>
      </c>
    </row>
    <row r="14" spans="1:11" ht="12.75">
      <c r="A14" s="15" t="s">
        <v>162</v>
      </c>
      <c r="B14" s="61" t="s">
        <v>20</v>
      </c>
      <c r="C14" s="52" t="s">
        <v>165</v>
      </c>
      <c r="D14" s="108">
        <v>12.95</v>
      </c>
      <c r="E14" s="18">
        <v>13.3</v>
      </c>
      <c r="F14" s="106">
        <f t="shared" si="0"/>
        <v>0.3500000000000014</v>
      </c>
      <c r="G14" s="20">
        <v>0</v>
      </c>
      <c r="H14" s="21">
        <v>39582</v>
      </c>
      <c r="I14" s="21">
        <v>39614</v>
      </c>
      <c r="J14" s="56" t="s">
        <v>147</v>
      </c>
      <c r="K14" s="22"/>
    </row>
    <row r="15" spans="1:11" ht="12.75">
      <c r="A15" s="15" t="s">
        <v>161</v>
      </c>
      <c r="B15" s="61" t="s">
        <v>20</v>
      </c>
      <c r="C15" s="52" t="s">
        <v>164</v>
      </c>
      <c r="D15" s="108">
        <v>150</v>
      </c>
      <c r="E15" s="18">
        <v>150</v>
      </c>
      <c r="F15" s="106">
        <f t="shared" si="0"/>
        <v>0</v>
      </c>
      <c r="G15" s="20">
        <v>0</v>
      </c>
      <c r="H15" s="21">
        <v>39582</v>
      </c>
      <c r="I15" s="21">
        <v>39614</v>
      </c>
      <c r="J15" s="56" t="s">
        <v>147</v>
      </c>
      <c r="K15" s="22"/>
    </row>
    <row r="16" spans="1:11" ht="12.75">
      <c r="A16" s="15" t="s">
        <v>157</v>
      </c>
      <c r="B16" s="61" t="s">
        <v>20</v>
      </c>
      <c r="C16" s="52" t="s">
        <v>158</v>
      </c>
      <c r="D16" s="108">
        <v>838.05</v>
      </c>
      <c r="E16" s="18">
        <v>838.05</v>
      </c>
      <c r="F16" s="106">
        <f t="shared" si="0"/>
        <v>0</v>
      </c>
      <c r="G16" s="20">
        <v>0</v>
      </c>
      <c r="H16" s="21">
        <v>39582</v>
      </c>
      <c r="I16" s="21">
        <v>39600</v>
      </c>
      <c r="J16" s="56" t="s">
        <v>171</v>
      </c>
      <c r="K16" s="22" t="s">
        <v>159</v>
      </c>
    </row>
    <row r="17" spans="1:11" ht="12.75">
      <c r="A17" s="15" t="s">
        <v>36</v>
      </c>
      <c r="B17" s="24" t="s">
        <v>33</v>
      </c>
      <c r="C17" s="51"/>
      <c r="D17" s="108">
        <v>0</v>
      </c>
      <c r="E17" s="18">
        <v>0</v>
      </c>
      <c r="F17" s="106">
        <f t="shared" si="0"/>
        <v>0</v>
      </c>
      <c r="G17" s="20">
        <v>0</v>
      </c>
      <c r="H17" s="21">
        <v>39582</v>
      </c>
      <c r="I17" s="21">
        <v>39600</v>
      </c>
      <c r="J17" s="56"/>
      <c r="K17" s="22"/>
    </row>
    <row r="18" spans="1:11" ht="12.75">
      <c r="A18" s="15" t="s">
        <v>28</v>
      </c>
      <c r="B18" s="24" t="s">
        <v>25</v>
      </c>
      <c r="C18" s="52" t="s">
        <v>29</v>
      </c>
      <c r="D18" s="108">
        <v>49.95</v>
      </c>
      <c r="E18" s="18">
        <v>0</v>
      </c>
      <c r="F18" s="106">
        <f t="shared" si="0"/>
        <v>-49.95</v>
      </c>
      <c r="G18" s="20">
        <v>0</v>
      </c>
      <c r="H18" s="21"/>
      <c r="I18" s="21"/>
      <c r="J18" s="56"/>
      <c r="K18" s="22"/>
    </row>
    <row r="19" spans="1:11" ht="12.75">
      <c r="A19" s="15" t="s">
        <v>50</v>
      </c>
      <c r="B19" s="61" t="s">
        <v>20</v>
      </c>
      <c r="C19" s="51" t="s">
        <v>154</v>
      </c>
      <c r="D19" s="108">
        <v>169</v>
      </c>
      <c r="E19" s="18">
        <v>179</v>
      </c>
      <c r="F19" s="106">
        <f t="shared" si="0"/>
        <v>10</v>
      </c>
      <c r="G19" s="20">
        <v>0</v>
      </c>
      <c r="H19" s="21">
        <v>39582</v>
      </c>
      <c r="I19" s="21">
        <v>39614</v>
      </c>
      <c r="J19" s="56" t="s">
        <v>147</v>
      </c>
      <c r="K19" s="22"/>
    </row>
    <row r="20" spans="1:11" ht="12.75">
      <c r="A20" s="15" t="s">
        <v>166</v>
      </c>
      <c r="B20" s="61" t="s">
        <v>175</v>
      </c>
      <c r="C20" s="80" t="s">
        <v>163</v>
      </c>
      <c r="D20" s="108">
        <v>49.95</v>
      </c>
      <c r="E20" s="18">
        <v>69.95</v>
      </c>
      <c r="F20" s="106">
        <f t="shared" si="0"/>
        <v>20</v>
      </c>
      <c r="G20" s="20">
        <v>0</v>
      </c>
      <c r="H20" s="21">
        <v>39582</v>
      </c>
      <c r="I20" s="21">
        <v>39614</v>
      </c>
      <c r="J20" s="56" t="s">
        <v>147</v>
      </c>
      <c r="K20" s="22"/>
    </row>
    <row r="21" spans="1:11" ht="12.75">
      <c r="A21" s="15" t="s">
        <v>160</v>
      </c>
      <c r="B21" s="61" t="s">
        <v>175</v>
      </c>
      <c r="C21" s="52" t="s">
        <v>167</v>
      </c>
      <c r="D21" s="108">
        <v>45</v>
      </c>
      <c r="E21" s="18">
        <v>45</v>
      </c>
      <c r="F21" s="106">
        <f t="shared" si="0"/>
        <v>0</v>
      </c>
      <c r="G21" s="20">
        <v>0</v>
      </c>
      <c r="H21" s="21">
        <v>39582</v>
      </c>
      <c r="I21" s="21">
        <v>39614</v>
      </c>
      <c r="J21" s="56" t="s">
        <v>147</v>
      </c>
      <c r="K21" s="22"/>
    </row>
    <row r="22" spans="1:11" ht="12.75">
      <c r="A22" s="15" t="s">
        <v>37</v>
      </c>
      <c r="B22" s="62" t="s">
        <v>176</v>
      </c>
      <c r="C22" s="51" t="s">
        <v>155</v>
      </c>
      <c r="D22" s="108">
        <v>470</v>
      </c>
      <c r="E22" s="18">
        <v>470</v>
      </c>
      <c r="F22" s="106">
        <f t="shared" si="0"/>
        <v>0</v>
      </c>
      <c r="G22" s="20">
        <v>0</v>
      </c>
      <c r="H22" s="21">
        <v>39582</v>
      </c>
      <c r="I22" s="21">
        <v>39626</v>
      </c>
      <c r="J22" s="56" t="s">
        <v>147</v>
      </c>
      <c r="K22" s="22"/>
    </row>
    <row r="23" spans="1:11" ht="12.75">
      <c r="A23" s="15" t="s">
        <v>38</v>
      </c>
      <c r="B23" s="61" t="s">
        <v>175</v>
      </c>
      <c r="C23" s="51" t="s">
        <v>156</v>
      </c>
      <c r="D23" s="108">
        <v>49.5</v>
      </c>
      <c r="E23" s="18">
        <v>45.9</v>
      </c>
      <c r="F23" s="106">
        <f t="shared" si="0"/>
        <v>-3.6000000000000014</v>
      </c>
      <c r="G23" s="20">
        <v>0</v>
      </c>
      <c r="H23" s="21">
        <v>39582</v>
      </c>
      <c r="I23" s="21">
        <v>39626</v>
      </c>
      <c r="J23" s="56" t="s">
        <v>147</v>
      </c>
      <c r="K23" s="22"/>
    </row>
    <row r="24" spans="1:11" ht="12.75">
      <c r="A24" s="15" t="s">
        <v>263</v>
      </c>
      <c r="B24" s="24" t="s">
        <v>200</v>
      </c>
      <c r="C24" s="52" t="s">
        <v>264</v>
      </c>
      <c r="D24" s="108">
        <v>20</v>
      </c>
      <c r="E24" s="18">
        <v>79.9</v>
      </c>
      <c r="F24" s="106">
        <f t="shared" si="0"/>
        <v>59.900000000000006</v>
      </c>
      <c r="G24" s="20">
        <v>0</v>
      </c>
      <c r="H24" s="21">
        <v>40029</v>
      </c>
      <c r="I24" s="21">
        <v>40031</v>
      </c>
      <c r="J24" s="56">
        <v>6592117</v>
      </c>
      <c r="K24" s="22"/>
    </row>
    <row r="25" spans="1:11" ht="12.75">
      <c r="A25" s="15" t="s">
        <v>85</v>
      </c>
      <c r="B25" s="62" t="s">
        <v>95</v>
      </c>
      <c r="C25" s="52" t="s">
        <v>86</v>
      </c>
      <c r="D25" s="108">
        <v>99</v>
      </c>
      <c r="E25" s="18">
        <f>D25</f>
        <v>99</v>
      </c>
      <c r="F25" s="106">
        <f t="shared" si="0"/>
        <v>0</v>
      </c>
      <c r="G25" s="20">
        <v>8.45</v>
      </c>
      <c r="H25" s="21">
        <v>39162</v>
      </c>
      <c r="I25" s="21">
        <v>39173</v>
      </c>
      <c r="J25" s="56">
        <v>3210702</v>
      </c>
      <c r="K25" s="22" t="s">
        <v>94</v>
      </c>
    </row>
    <row r="26" spans="1:11" ht="12.75">
      <c r="A26" s="15" t="s">
        <v>66</v>
      </c>
      <c r="B26" s="24" t="s">
        <v>67</v>
      </c>
      <c r="C26" s="51"/>
      <c r="D26" s="108">
        <v>0</v>
      </c>
      <c r="E26" s="18">
        <f>D26</f>
        <v>0</v>
      </c>
      <c r="F26" s="106">
        <f t="shared" si="0"/>
        <v>0</v>
      </c>
      <c r="G26" s="20">
        <v>0</v>
      </c>
      <c r="H26" s="21"/>
      <c r="I26" s="21"/>
      <c r="J26" s="56"/>
      <c r="K26" s="22" t="s">
        <v>68</v>
      </c>
    </row>
    <row r="27" spans="1:11" ht="12.75">
      <c r="A27" s="15" t="s">
        <v>225</v>
      </c>
      <c r="B27" s="24" t="s">
        <v>211</v>
      </c>
      <c r="C27" s="51" t="s">
        <v>212</v>
      </c>
      <c r="D27" s="108">
        <v>318.23</v>
      </c>
      <c r="E27" s="18">
        <v>387.3</v>
      </c>
      <c r="F27" s="106">
        <f t="shared" si="0"/>
        <v>69.07</v>
      </c>
      <c r="G27" s="20">
        <v>62.39</v>
      </c>
      <c r="H27" s="21">
        <v>39755</v>
      </c>
      <c r="I27" s="21">
        <v>39783</v>
      </c>
      <c r="J27" s="56">
        <v>7035362</v>
      </c>
      <c r="K27" s="22" t="s">
        <v>65</v>
      </c>
    </row>
    <row r="28" spans="1:11" ht="12.75">
      <c r="A28" s="15" t="s">
        <v>32</v>
      </c>
      <c r="B28" s="24" t="s">
        <v>33</v>
      </c>
      <c r="C28" s="52" t="s">
        <v>34</v>
      </c>
      <c r="D28" s="108">
        <v>186</v>
      </c>
      <c r="E28" s="18">
        <v>0</v>
      </c>
      <c r="F28" s="106">
        <f t="shared" si="0"/>
        <v>-186</v>
      </c>
      <c r="G28" s="20">
        <v>0</v>
      </c>
      <c r="H28" s="21"/>
      <c r="I28" s="21"/>
      <c r="J28" s="56"/>
      <c r="K28" s="22" t="s">
        <v>30</v>
      </c>
    </row>
    <row r="29" spans="1:11" ht="12.75">
      <c r="A29" s="77" t="s">
        <v>183</v>
      </c>
      <c r="B29" s="61" t="s">
        <v>179</v>
      </c>
      <c r="C29" s="82" t="s">
        <v>185</v>
      </c>
      <c r="D29" s="108">
        <v>121.9</v>
      </c>
      <c r="E29" s="83">
        <v>121.9</v>
      </c>
      <c r="F29" s="106">
        <f t="shared" si="0"/>
        <v>0</v>
      </c>
      <c r="G29" s="20">
        <v>53.02</v>
      </c>
      <c r="H29" s="21">
        <v>39751</v>
      </c>
      <c r="I29" s="21">
        <v>39753</v>
      </c>
      <c r="J29" s="56">
        <v>175995</v>
      </c>
      <c r="K29" s="78" t="s">
        <v>188</v>
      </c>
    </row>
    <row r="30" spans="1:11" ht="12.75">
      <c r="A30" s="15" t="s">
        <v>172</v>
      </c>
      <c r="B30" s="62" t="s">
        <v>173</v>
      </c>
      <c r="C30" s="52"/>
      <c r="D30" s="108">
        <v>114.95</v>
      </c>
      <c r="E30" s="18">
        <v>13.95</v>
      </c>
      <c r="F30" s="106">
        <f t="shared" si="0"/>
        <v>-101</v>
      </c>
      <c r="G30" s="20">
        <v>14.95</v>
      </c>
      <c r="H30" s="21">
        <v>39593</v>
      </c>
      <c r="I30" s="21">
        <v>39605</v>
      </c>
      <c r="J30" s="56"/>
      <c r="K30" s="22" t="s">
        <v>174</v>
      </c>
    </row>
    <row r="31" spans="1:11" ht="12.75">
      <c r="A31" s="15" t="s">
        <v>115</v>
      </c>
      <c r="B31" s="24" t="s">
        <v>62</v>
      </c>
      <c r="C31" s="52"/>
      <c r="D31" s="108">
        <v>800</v>
      </c>
      <c r="E31" s="18">
        <v>1070</v>
      </c>
      <c r="F31" s="106">
        <f t="shared" si="0"/>
        <v>270</v>
      </c>
      <c r="G31" s="20">
        <v>0</v>
      </c>
      <c r="H31" s="21"/>
      <c r="I31" s="21"/>
      <c r="J31" s="56"/>
      <c r="K31" s="22" t="s">
        <v>116</v>
      </c>
    </row>
    <row r="32" spans="1:11" ht="12.75">
      <c r="A32" s="15" t="s">
        <v>57</v>
      </c>
      <c r="B32" s="24" t="s">
        <v>62</v>
      </c>
      <c r="C32" s="51" t="s">
        <v>58</v>
      </c>
      <c r="D32" s="108">
        <v>149.95</v>
      </c>
      <c r="E32" s="18">
        <f>165*2</f>
        <v>330</v>
      </c>
      <c r="F32" s="106">
        <f t="shared" si="0"/>
        <v>180.05</v>
      </c>
      <c r="G32" s="20">
        <v>0</v>
      </c>
      <c r="H32" s="21"/>
      <c r="I32" s="21"/>
      <c r="J32" s="56"/>
      <c r="K32" s="22" t="s">
        <v>279</v>
      </c>
    </row>
    <row r="33" spans="1:11" ht="12.75">
      <c r="A33" s="15" t="s">
        <v>139</v>
      </c>
      <c r="B33" s="24" t="s">
        <v>20</v>
      </c>
      <c r="C33" s="52" t="s">
        <v>140</v>
      </c>
      <c r="D33" s="108">
        <v>99.95</v>
      </c>
      <c r="E33" s="18"/>
      <c r="F33" s="106">
        <f t="shared" si="0"/>
        <v>-99.95</v>
      </c>
      <c r="G33" s="20">
        <v>10</v>
      </c>
      <c r="H33" s="21">
        <v>39521</v>
      </c>
      <c r="I33" s="21">
        <v>39553</v>
      </c>
      <c r="J33" s="56">
        <v>113598</v>
      </c>
      <c r="K33" s="22" t="s">
        <v>141</v>
      </c>
    </row>
    <row r="34" spans="1:11" ht="12.75">
      <c r="A34" s="15" t="s">
        <v>71</v>
      </c>
      <c r="B34" s="61" t="s">
        <v>200</v>
      </c>
      <c r="C34" s="52" t="s">
        <v>201</v>
      </c>
      <c r="D34" s="108">
        <v>200</v>
      </c>
      <c r="E34" s="18">
        <f>209.95*2</f>
        <v>419.9</v>
      </c>
      <c r="F34" s="106">
        <f t="shared" si="0"/>
        <v>219.89999999999998</v>
      </c>
      <c r="G34" s="20">
        <v>11.95</v>
      </c>
      <c r="H34" s="21">
        <v>39861</v>
      </c>
      <c r="I34" s="21">
        <v>39881</v>
      </c>
      <c r="J34" s="81">
        <v>5861008</v>
      </c>
      <c r="K34" s="22"/>
    </row>
    <row r="35" spans="1:11" ht="12.75">
      <c r="A35" s="15" t="s">
        <v>31</v>
      </c>
      <c r="B35" s="24" t="s">
        <v>33</v>
      </c>
      <c r="C35" s="52" t="s">
        <v>35</v>
      </c>
      <c r="D35" s="108">
        <v>576</v>
      </c>
      <c r="E35" s="18">
        <v>0</v>
      </c>
      <c r="F35" s="106">
        <f t="shared" si="0"/>
        <v>-576</v>
      </c>
      <c r="G35" s="20">
        <v>0</v>
      </c>
      <c r="H35" s="21"/>
      <c r="I35" s="21"/>
      <c r="J35" s="56"/>
      <c r="K35" s="22" t="s">
        <v>30</v>
      </c>
    </row>
    <row r="36" spans="1:11" ht="12.75">
      <c r="A36" s="15" t="s">
        <v>51</v>
      </c>
      <c r="B36" s="61" t="s">
        <v>91</v>
      </c>
      <c r="C36" s="51" t="s">
        <v>27</v>
      </c>
      <c r="D36" s="108">
        <v>75</v>
      </c>
      <c r="E36" s="18">
        <f>D36</f>
        <v>75</v>
      </c>
      <c r="F36" s="106">
        <f t="shared" si="0"/>
        <v>0</v>
      </c>
      <c r="G36" s="20">
        <v>21</v>
      </c>
      <c r="H36" s="21">
        <v>39178</v>
      </c>
      <c r="I36" s="21">
        <v>39266</v>
      </c>
      <c r="J36" s="56">
        <v>1506976</v>
      </c>
      <c r="K36" s="22" t="s">
        <v>92</v>
      </c>
    </row>
    <row r="37" spans="1:11" ht="12.75">
      <c r="A37" s="77" t="s">
        <v>180</v>
      </c>
      <c r="B37" s="61" t="s">
        <v>179</v>
      </c>
      <c r="C37" s="52" t="s">
        <v>184</v>
      </c>
      <c r="D37" s="108">
        <v>99.63</v>
      </c>
      <c r="E37" s="18">
        <v>99.63</v>
      </c>
      <c r="F37" s="106">
        <f t="shared" si="0"/>
        <v>0</v>
      </c>
      <c r="G37" s="20">
        <v>13.21</v>
      </c>
      <c r="H37" s="21">
        <v>39736</v>
      </c>
      <c r="I37" s="21">
        <v>39743</v>
      </c>
      <c r="J37" s="56">
        <v>175585</v>
      </c>
      <c r="K37" s="78" t="s">
        <v>188</v>
      </c>
    </row>
    <row r="38" spans="1:11" ht="12.75">
      <c r="A38" s="15" t="s">
        <v>81</v>
      </c>
      <c r="B38" s="61" t="s">
        <v>91</v>
      </c>
      <c r="C38" s="52" t="s">
        <v>27</v>
      </c>
      <c r="D38" s="108">
        <v>150</v>
      </c>
      <c r="E38" s="18">
        <v>84</v>
      </c>
      <c r="F38" s="106">
        <f t="shared" si="0"/>
        <v>-66</v>
      </c>
      <c r="G38" s="20">
        <v>20</v>
      </c>
      <c r="H38" s="21">
        <v>39178</v>
      </c>
      <c r="I38" s="21">
        <v>39266</v>
      </c>
      <c r="J38" s="56">
        <v>1506976</v>
      </c>
      <c r="K38" s="22" t="s">
        <v>92</v>
      </c>
    </row>
    <row r="39" spans="1:11" ht="12.75">
      <c r="A39" s="77" t="s">
        <v>99</v>
      </c>
      <c r="B39" s="62" t="s">
        <v>199</v>
      </c>
      <c r="C39" s="52" t="s">
        <v>204</v>
      </c>
      <c r="D39" s="108">
        <v>150</v>
      </c>
      <c r="E39" s="18">
        <v>179.99</v>
      </c>
      <c r="F39" s="106">
        <f t="shared" si="0"/>
        <v>29.99000000000001</v>
      </c>
      <c r="G39" s="20"/>
      <c r="H39" s="21">
        <v>39860</v>
      </c>
      <c r="I39" s="21">
        <v>39873</v>
      </c>
      <c r="J39" s="56">
        <v>17475778</v>
      </c>
      <c r="K39" s="78"/>
    </row>
    <row r="40" spans="1:11" ht="12.75">
      <c r="A40" s="77" t="s">
        <v>205</v>
      </c>
      <c r="B40" s="62" t="s">
        <v>199</v>
      </c>
      <c r="C40" s="82" t="s">
        <v>206</v>
      </c>
      <c r="D40" s="108">
        <v>50</v>
      </c>
      <c r="E40" s="83">
        <v>74.99</v>
      </c>
      <c r="F40" s="106">
        <f t="shared" si="0"/>
        <v>24.989999999999995</v>
      </c>
      <c r="G40" s="20">
        <v>0</v>
      </c>
      <c r="H40" s="21">
        <v>39860</v>
      </c>
      <c r="I40" s="21">
        <v>39873</v>
      </c>
      <c r="J40" s="56">
        <v>17485778</v>
      </c>
      <c r="K40" s="22"/>
    </row>
    <row r="41" spans="1:11" ht="12.75">
      <c r="A41" s="77" t="s">
        <v>244</v>
      </c>
      <c r="B41" s="62" t="s">
        <v>245</v>
      </c>
      <c r="C41" s="52" t="s">
        <v>246</v>
      </c>
      <c r="D41" s="108">
        <v>150</v>
      </c>
      <c r="E41" s="18">
        <v>129.99</v>
      </c>
      <c r="F41" s="106">
        <f t="shared" si="0"/>
        <v>-20.00999999999999</v>
      </c>
      <c r="G41" s="20">
        <v>0</v>
      </c>
      <c r="H41" s="21">
        <v>39995</v>
      </c>
      <c r="I41" s="21">
        <v>39995</v>
      </c>
      <c r="J41" s="56" t="s">
        <v>253</v>
      </c>
      <c r="K41" s="78"/>
    </row>
    <row r="42" spans="1:11" ht="12.75">
      <c r="A42" s="15" t="s">
        <v>87</v>
      </c>
      <c r="B42" s="61" t="s">
        <v>88</v>
      </c>
      <c r="C42" s="52" t="s">
        <v>89</v>
      </c>
      <c r="D42" s="108">
        <v>100</v>
      </c>
      <c r="E42" s="18">
        <v>105</v>
      </c>
      <c r="F42" s="106">
        <f t="shared" si="0"/>
        <v>5</v>
      </c>
      <c r="G42" s="20">
        <v>0</v>
      </c>
      <c r="H42" s="21">
        <v>39131</v>
      </c>
      <c r="I42" s="21">
        <v>39157</v>
      </c>
      <c r="J42" s="56" t="s">
        <v>93</v>
      </c>
      <c r="K42" s="22" t="s">
        <v>90</v>
      </c>
    </row>
    <row r="43" spans="1:11" ht="12.75">
      <c r="A43" s="77" t="s">
        <v>202</v>
      </c>
      <c r="B43" s="61" t="s">
        <v>200</v>
      </c>
      <c r="C43" s="52" t="s">
        <v>203</v>
      </c>
      <c r="D43" s="108">
        <v>100</v>
      </c>
      <c r="E43" s="18">
        <v>119.95</v>
      </c>
      <c r="F43" s="106">
        <f t="shared" si="0"/>
        <v>19.950000000000003</v>
      </c>
      <c r="G43" s="20">
        <v>0</v>
      </c>
      <c r="H43" s="21">
        <v>39861</v>
      </c>
      <c r="I43" s="21"/>
      <c r="J43" s="81">
        <v>5929006</v>
      </c>
      <c r="K43" s="78"/>
    </row>
    <row r="44" spans="1:11" ht="12.75">
      <c r="A44" s="77" t="s">
        <v>181</v>
      </c>
      <c r="B44" s="61" t="s">
        <v>179</v>
      </c>
      <c r="C44" s="52" t="s">
        <v>187</v>
      </c>
      <c r="D44" s="108">
        <v>186.37</v>
      </c>
      <c r="E44" s="18">
        <v>186.37</v>
      </c>
      <c r="F44" s="106">
        <f t="shared" si="0"/>
        <v>0</v>
      </c>
      <c r="G44" s="20">
        <v>0</v>
      </c>
      <c r="H44" s="21">
        <v>39736</v>
      </c>
      <c r="I44" s="21">
        <v>39743</v>
      </c>
      <c r="J44" s="56">
        <v>175585</v>
      </c>
      <c r="K44" s="78" t="s">
        <v>188</v>
      </c>
    </row>
    <row r="45" spans="1:11" ht="12.75">
      <c r="A45" s="15" t="s">
        <v>209</v>
      </c>
      <c r="B45" s="24" t="s">
        <v>25</v>
      </c>
      <c r="C45" s="52" t="s">
        <v>208</v>
      </c>
      <c r="D45" s="108">
        <v>0</v>
      </c>
      <c r="E45" s="18">
        <v>21.95</v>
      </c>
      <c r="F45" s="106">
        <f t="shared" si="0"/>
        <v>21.95</v>
      </c>
      <c r="G45" s="20">
        <v>0</v>
      </c>
      <c r="H45" s="21">
        <v>39857</v>
      </c>
      <c r="I45" s="21">
        <v>39872</v>
      </c>
      <c r="J45" s="56" t="s">
        <v>210</v>
      </c>
      <c r="K45" s="22"/>
    </row>
    <row r="46" spans="1:11" ht="12.75">
      <c r="A46" s="15" t="s">
        <v>280</v>
      </c>
      <c r="B46" s="61" t="s">
        <v>281</v>
      </c>
      <c r="C46" s="52" t="s">
        <v>27</v>
      </c>
      <c r="D46" s="108">
        <v>3276</v>
      </c>
      <c r="E46" s="18">
        <v>3000</v>
      </c>
      <c r="F46" s="106">
        <f t="shared" si="0"/>
        <v>-276</v>
      </c>
      <c r="G46" s="20"/>
      <c r="H46" s="21">
        <v>40370</v>
      </c>
      <c r="I46" s="21">
        <v>40558</v>
      </c>
      <c r="J46" s="56"/>
      <c r="K46" s="22"/>
    </row>
    <row r="47" spans="1:11" ht="12.75">
      <c r="A47" s="77" t="s">
        <v>227</v>
      </c>
      <c r="B47" s="62" t="s">
        <v>104</v>
      </c>
      <c r="C47" s="52" t="s">
        <v>228</v>
      </c>
      <c r="D47" s="108">
        <v>0</v>
      </c>
      <c r="E47" s="18">
        <v>599.95</v>
      </c>
      <c r="F47" s="106">
        <f t="shared" si="0"/>
        <v>599.95</v>
      </c>
      <c r="G47" s="20">
        <v>0</v>
      </c>
      <c r="H47" s="21">
        <v>39755</v>
      </c>
      <c r="I47" s="21">
        <v>39783</v>
      </c>
      <c r="J47" s="81">
        <v>7035362</v>
      </c>
      <c r="K47" s="78"/>
    </row>
    <row r="48" spans="1:11" ht="12.75">
      <c r="A48" s="77" t="s">
        <v>182</v>
      </c>
      <c r="B48" s="61" t="s">
        <v>179</v>
      </c>
      <c r="C48" s="52" t="s">
        <v>186</v>
      </c>
      <c r="D48" s="108">
        <v>121.9</v>
      </c>
      <c r="E48" s="18">
        <v>121.9</v>
      </c>
      <c r="F48" s="106">
        <f t="shared" si="0"/>
        <v>0</v>
      </c>
      <c r="G48" s="20">
        <v>50.06</v>
      </c>
      <c r="H48" s="21">
        <v>39748</v>
      </c>
      <c r="I48" s="21">
        <v>39749</v>
      </c>
      <c r="J48" s="56">
        <v>175919</v>
      </c>
      <c r="K48" s="78" t="s">
        <v>188</v>
      </c>
    </row>
    <row r="49" spans="1:11" ht="12.75">
      <c r="A49" s="77" t="s">
        <v>251</v>
      </c>
      <c r="B49" s="62" t="s">
        <v>252</v>
      </c>
      <c r="C49" s="52"/>
      <c r="D49" s="108">
        <v>50</v>
      </c>
      <c r="E49" s="18">
        <v>75</v>
      </c>
      <c r="F49" s="106">
        <f t="shared" si="0"/>
        <v>25</v>
      </c>
      <c r="G49" s="20">
        <v>0</v>
      </c>
      <c r="H49" s="21">
        <v>39995</v>
      </c>
      <c r="I49" s="21">
        <v>39995</v>
      </c>
      <c r="J49" s="56"/>
      <c r="K49" s="78"/>
    </row>
    <row r="50" spans="1:11" ht="12.75">
      <c r="A50" s="15" t="s">
        <v>24</v>
      </c>
      <c r="B50" s="24" t="s">
        <v>25</v>
      </c>
      <c r="C50" s="52" t="s">
        <v>207</v>
      </c>
      <c r="D50" s="108">
        <v>399.95</v>
      </c>
      <c r="E50" s="18">
        <v>429.95</v>
      </c>
      <c r="F50" s="106">
        <f t="shared" si="0"/>
        <v>30</v>
      </c>
      <c r="G50" s="20">
        <v>30</v>
      </c>
      <c r="H50" s="21">
        <v>39857</v>
      </c>
      <c r="I50" s="21">
        <v>39872</v>
      </c>
      <c r="J50" s="56" t="s">
        <v>210</v>
      </c>
      <c r="K50" s="22"/>
    </row>
    <row r="51" spans="1:11" s="44" customFormat="1" ht="13.5" thickBot="1">
      <c r="A51" s="104" t="s">
        <v>283</v>
      </c>
      <c r="B51" s="105" t="s">
        <v>284</v>
      </c>
      <c r="C51" s="72"/>
      <c r="D51" s="109">
        <v>0</v>
      </c>
      <c r="E51" s="34">
        <v>396</v>
      </c>
      <c r="F51" s="107">
        <f>E51-D51</f>
        <v>396</v>
      </c>
      <c r="G51" s="34"/>
      <c r="H51" s="35"/>
      <c r="I51" s="35"/>
      <c r="J51" s="57"/>
      <c r="K51" s="36"/>
    </row>
    <row r="52" spans="1:11" ht="12.75">
      <c r="A52" s="37"/>
      <c r="B52" s="37"/>
      <c r="C52" s="89"/>
      <c r="D52" s="42"/>
      <c r="E52" s="42"/>
      <c r="F52" s="42"/>
      <c r="G52" s="42"/>
      <c r="H52" s="43"/>
      <c r="I52" s="43"/>
      <c r="J52" s="58"/>
      <c r="K52" s="37"/>
    </row>
    <row r="53" spans="1:11" ht="12.75">
      <c r="A53" s="90" t="s">
        <v>4</v>
      </c>
      <c r="B53" s="90"/>
      <c r="C53" s="91"/>
      <c r="D53" s="92">
        <f>SUM(D1:D31)</f>
        <v>4914.38</v>
      </c>
      <c r="E53" s="93">
        <f>SUM(E1:E31)</f>
        <v>5026.55</v>
      </c>
      <c r="F53" s="94">
        <f>SUM(F1:F51)</f>
        <v>626.99</v>
      </c>
      <c r="G53" s="92">
        <f>SUM(G1:G31)</f>
        <v>244.76000000000002</v>
      </c>
      <c r="H53" s="95"/>
      <c r="I53" s="95"/>
      <c r="J53" s="96"/>
      <c r="K53" s="90"/>
    </row>
    <row r="54" spans="1:11" ht="12.75">
      <c r="A54" s="37"/>
      <c r="B54" s="37"/>
      <c r="C54" s="89"/>
      <c r="D54" s="42"/>
      <c r="E54" s="42"/>
      <c r="F54" s="42"/>
      <c r="G54" s="42"/>
      <c r="H54" s="43"/>
      <c r="I54" s="43"/>
      <c r="J54" s="58"/>
      <c r="K54" s="37"/>
    </row>
    <row r="55" spans="1:11" ht="12.75">
      <c r="A55" s="37"/>
      <c r="B55" s="37"/>
      <c r="C55" s="89"/>
      <c r="D55" s="42"/>
      <c r="E55" s="42"/>
      <c r="F55" s="42"/>
      <c r="G55" s="42"/>
      <c r="H55" s="43"/>
      <c r="I55" s="43"/>
      <c r="J55" s="58"/>
      <c r="K55" s="37"/>
    </row>
  </sheetData>
  <sheetProtection/>
  <hyperlinks>
    <hyperlink ref="B50" r:id="rId1" display="Ron Francis"/>
    <hyperlink ref="B18" r:id="rId2" display="Ron Francis"/>
    <hyperlink ref="B45" r:id="rId3" display="Ron Francis"/>
    <hyperlink ref="B28" r:id="rId4" display="Classic Instruments"/>
    <hyperlink ref="B35" r:id="rId5" display="Classic Instruments"/>
    <hyperlink ref="B17" r:id="rId6" display="Classic Instruments"/>
    <hyperlink ref="B32" r:id="rId7" display="LMC"/>
    <hyperlink ref="B3" r:id="rId8" display="Glide Engineering"/>
    <hyperlink ref="B27" r:id="rId9" display="Electric Life"/>
    <hyperlink ref="B26" r:id="rId10" display="AutoLoc"/>
    <hyperlink ref="B11" r:id="rId11" display="AutoLoc"/>
    <hyperlink ref="B38" r:id="rId12" display="Schram Auto"/>
    <hyperlink ref="B42" r:id="rId13" display="eBay"/>
    <hyperlink ref="B25" r:id="rId14" display="Watsons-streetworks"/>
    <hyperlink ref="B36" r:id="rId15" display="Schram Auto"/>
    <hyperlink ref="B9" r:id="rId16" display="Tuckers"/>
    <hyperlink ref="B10" r:id="rId17" display="Tuckers"/>
    <hyperlink ref="B19" r:id="rId18" display="http://www.rbsauto.com/"/>
    <hyperlink ref="B22" r:id="rId19" display="RB's"/>
    <hyperlink ref="B16" r:id="rId20" display="http://www.rbsauto.com/"/>
    <hyperlink ref="B14" r:id="rId21" display="http://www.rbsauto.com/"/>
    <hyperlink ref="B15" r:id="rId22" display="http://www.rbsauto.com/"/>
    <hyperlink ref="B20" r:id="rId23" display="Billet Specialties"/>
    <hyperlink ref="B21" r:id="rId24" display="Billet Specialties"/>
    <hyperlink ref="B23" r:id="rId25" display="Billet Specialties"/>
    <hyperlink ref="B37" r:id="rId26" display="Borgeson"/>
    <hyperlink ref="B34" r:id="rId27" display="Summit"/>
    <hyperlink ref="B43" r:id="rId28" display="Summit"/>
    <hyperlink ref="B46" r:id="rId29" display="Seatco"/>
  </hyperlinks>
  <printOptions/>
  <pageMargins left="0.75" right="0.75" top="1" bottom="1" header="0.5" footer="0.5"/>
  <pageSetup orientation="landscape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Burris</dc:creator>
  <cp:keywords/>
  <dc:description/>
  <cp:lastModifiedBy>Mike</cp:lastModifiedBy>
  <cp:lastPrinted>2006-07-30T01:55:20Z</cp:lastPrinted>
  <dcterms:created xsi:type="dcterms:W3CDTF">2006-07-21T23:07:46Z</dcterms:created>
  <dcterms:modified xsi:type="dcterms:W3CDTF">2011-09-18T16:40:43Z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